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lanilha SEMOSPT" sheetId="1" r:id="rId1"/>
  </sheets>
  <definedNames>
    <definedName name="_xlnm.Print_Area" localSheetId="0">'Planilha SEMOSPT'!$A$1:$L$23</definedName>
    <definedName name="Excel_BuiltIn_Print_Area" localSheetId="0">'Planilha SEMOSPT'!$A$1:$J$23</definedName>
  </definedNames>
  <calcPr fullCalcOnLoad="1"/>
</workbook>
</file>

<file path=xl/sharedStrings.xml><?xml version="1.0" encoding="utf-8"?>
<sst xmlns="http://schemas.openxmlformats.org/spreadsheetml/2006/main" count="50" uniqueCount="47">
  <si>
    <t>PREFEITURA MUNICIPAL DE CASIMIRO DE ABREU</t>
  </si>
  <si>
    <t xml:space="preserve">ORGÃO: SECRETARIA MUNICIPAL DE OBRAS, SERVIÇOS PÚBLICOS </t>
  </si>
  <si>
    <t>CRONOGRAMA FÍSICO E FINANCEIRO</t>
  </si>
  <si>
    <r>
      <rPr>
        <b/>
        <sz val="12"/>
        <rFont val="Arial"/>
        <family val="2"/>
      </rPr>
      <t>OBJETO</t>
    </r>
    <r>
      <rPr>
        <sz val="12"/>
        <rFont val="Arial"/>
        <family val="2"/>
      </rPr>
      <t xml:space="preserve">: </t>
    </r>
    <r>
      <rPr>
        <b/>
        <sz val="12"/>
        <rFont val="Arial"/>
        <family val="2"/>
      </rPr>
      <t>REFORMA DA SEDE DA PROCURADORIA DO MUNICIPIO DE CASIMIRO DE ABREU</t>
    </r>
  </si>
  <si>
    <t xml:space="preserve">LOCAL: RUA NILO PEÇANHA N.º176 - CENTRO - CASIMIRO DE ABREU </t>
  </si>
  <si>
    <t>PRAZO DE EXECUÇÃO : 135 (noventa) dias</t>
  </si>
  <si>
    <t>Item</t>
  </si>
  <si>
    <t>Discriminação</t>
  </si>
  <si>
    <t>SUB-TOTAIS</t>
  </si>
  <si>
    <t>%</t>
  </si>
  <si>
    <t>1a. MED.</t>
  </si>
  <si>
    <t>2a. MED.</t>
  </si>
  <si>
    <t>3a. MED.</t>
  </si>
  <si>
    <t>Etapas de Entrega (135 dias)                            Aceite</t>
  </si>
  <si>
    <t xml:space="preserve">30 DIAS </t>
  </si>
  <si>
    <t xml:space="preserve">60 DIAS </t>
  </si>
  <si>
    <t xml:space="preserve">90 DIAS </t>
  </si>
  <si>
    <t>Provisório 15 dias</t>
  </si>
  <si>
    <t>Definitivo 30 dias</t>
  </si>
  <si>
    <t>02.0</t>
  </si>
  <si>
    <t>CANTEIRO DE OBRA</t>
  </si>
  <si>
    <t>03.0</t>
  </si>
  <si>
    <t>MOVIMENTO DE TERRA</t>
  </si>
  <si>
    <t>04.0</t>
  </si>
  <si>
    <t>TRANSPORTE</t>
  </si>
  <si>
    <t>05.0</t>
  </si>
  <si>
    <t>SERVIÇOS COMPLEMENTARES</t>
  </si>
  <si>
    <t>06</t>
  </si>
  <si>
    <t>GALERIAS, DRENOS E CONEXOS</t>
  </si>
  <si>
    <t>11.0</t>
  </si>
  <si>
    <t>ESTRUTURA</t>
  </si>
  <si>
    <t>12.0</t>
  </si>
  <si>
    <t>ALVENARIA</t>
  </si>
  <si>
    <t>13.0</t>
  </si>
  <si>
    <t>REVESTIMENTO DE PAREDE</t>
  </si>
  <si>
    <t>14.0</t>
  </si>
  <si>
    <t>ESQUADRIAS DE PVC, FERRO, ALUMÍNIO, MADEIRA, VIDRAÇAS E FERRAGENS</t>
  </si>
  <si>
    <t>15.0</t>
  </si>
  <si>
    <t>INSTALAÇÃO ELETRICAS, HIDRAULICA, SANITARIAS E MECANICAS</t>
  </si>
  <si>
    <t>16.0</t>
  </si>
  <si>
    <t>COBERTURAS, ISOLAMENTOS E IMPERMEABILIZAÇÕES</t>
  </si>
  <si>
    <t>17.0</t>
  </si>
  <si>
    <t>PINTURA</t>
  </si>
  <si>
    <t>18.0</t>
  </si>
  <si>
    <t>APARELHOS HIDRÁULICOS, SANITÁRIOS, ELÉTRICOS, MECÂNICOS E ESPORTIVOS</t>
  </si>
  <si>
    <t>TOTAL(R$)</t>
  </si>
  <si>
    <t>TOTAL ACUMULADO(R$)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</si>
</sst>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#,##0.00;[Red]#,##0.00"/>
  </numFmts>
  <fonts count="43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40" fontId="8" fillId="0" borderId="10" xfId="0" applyNumberFormat="1" applyFont="1" applyFill="1" applyBorder="1" applyAlignment="1">
      <alignment horizontal="center" vertical="center"/>
    </xf>
    <xf numFmtId="10" fontId="8" fillId="0" borderId="10" xfId="49" applyNumberFormat="1" applyFont="1" applyFill="1" applyBorder="1" applyAlignment="1" applyProtection="1">
      <alignment horizontal="center" vertical="center"/>
      <protection/>
    </xf>
    <xf numFmtId="165" fontId="8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left" indent="1"/>
    </xf>
    <xf numFmtId="2" fontId="0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" fontId="7" fillId="0" borderId="10" xfId="0" applyNumberFormat="1" applyFont="1" applyBorder="1" applyAlignment="1">
      <alignment horizontal="center" vertical="center"/>
    </xf>
    <xf numFmtId="10" fontId="7" fillId="0" borderId="10" xfId="49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114300</xdr:colOff>
      <xdr:row>1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191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view="pageBreakPreview" zoomScaleNormal="90" zoomScaleSheetLayoutView="100" zoomScalePageLayoutView="0" workbookViewId="0" topLeftCell="A1">
      <selection activeCell="O10" sqref="O10"/>
    </sheetView>
  </sheetViews>
  <sheetFormatPr defaultColWidth="9.140625" defaultRowHeight="12.75"/>
  <cols>
    <col min="1" max="1" width="11.140625" style="1" customWidth="1"/>
    <col min="2" max="2" width="31.8515625" style="1" customWidth="1"/>
    <col min="3" max="3" width="17.7109375" style="1" customWidth="1"/>
    <col min="4" max="4" width="11.57421875" style="1" customWidth="1"/>
    <col min="5" max="5" width="19.140625" style="1" customWidth="1"/>
    <col min="6" max="6" width="9.140625" style="1" customWidth="1"/>
    <col min="7" max="7" width="18.28125" style="1" customWidth="1"/>
    <col min="8" max="8" width="9.140625" style="1" customWidth="1"/>
    <col min="9" max="9" width="16.00390625" style="1" customWidth="1"/>
    <col min="10" max="10" width="10.140625" style="1" customWidth="1"/>
    <col min="11" max="12" width="11.57421875" style="1" customWidth="1"/>
    <col min="13" max="13" width="9.140625" style="1" customWidth="1"/>
    <col min="14" max="14" width="12.57421875" style="2" customWidth="1"/>
    <col min="15" max="15" width="11.57421875" style="1" customWidth="1"/>
    <col min="16" max="16" width="12.57421875" style="2" customWidth="1"/>
    <col min="17" max="17" width="11.7109375" style="1" customWidth="1"/>
    <col min="18" max="18" width="12.57421875" style="1" customWidth="1"/>
    <col min="19" max="16384" width="9.140625" style="1" customWidth="1"/>
  </cols>
  <sheetData>
    <row r="1" spans="1:12" ht="81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9.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8" customHeight="1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9.5" customHeight="1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9.5" customHeight="1">
      <c r="A5" s="23" t="s">
        <v>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9.5" customHeight="1">
      <c r="A6" s="23" t="s">
        <v>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45" customHeight="1">
      <c r="A7" s="26" t="s">
        <v>6</v>
      </c>
      <c r="B7" s="26" t="s">
        <v>7</v>
      </c>
      <c r="C7" s="27" t="s">
        <v>8</v>
      </c>
      <c r="D7" s="27" t="s">
        <v>9</v>
      </c>
      <c r="E7" s="3" t="s">
        <v>10</v>
      </c>
      <c r="F7" s="27" t="s">
        <v>9</v>
      </c>
      <c r="G7" s="3" t="s">
        <v>11</v>
      </c>
      <c r="H7" s="27" t="s">
        <v>9</v>
      </c>
      <c r="I7" s="3" t="s">
        <v>12</v>
      </c>
      <c r="J7" s="27" t="s">
        <v>9</v>
      </c>
      <c r="K7" s="28" t="s">
        <v>13</v>
      </c>
      <c r="L7" s="28"/>
    </row>
    <row r="8" spans="1:12" ht="28.5" customHeight="1">
      <c r="A8" s="26"/>
      <c r="B8" s="26"/>
      <c r="C8" s="27"/>
      <c r="D8" s="27"/>
      <c r="E8" s="3" t="s">
        <v>14</v>
      </c>
      <c r="F8" s="27"/>
      <c r="G8" s="3" t="s">
        <v>15</v>
      </c>
      <c r="H8" s="27"/>
      <c r="I8" s="3" t="s">
        <v>16</v>
      </c>
      <c r="J8" s="27"/>
      <c r="K8" s="4" t="s">
        <v>17</v>
      </c>
      <c r="L8" s="4" t="s">
        <v>18</v>
      </c>
    </row>
    <row r="9" spans="1:18" ht="21" customHeight="1">
      <c r="A9" s="5" t="s">
        <v>19</v>
      </c>
      <c r="B9" s="6" t="s">
        <v>20</v>
      </c>
      <c r="C9" s="7">
        <v>758.78</v>
      </c>
      <c r="D9" s="8">
        <f aca="true" t="shared" si="0" ref="D9:D21">C9/$C$22</f>
        <v>0.006980999643304573</v>
      </c>
      <c r="E9" s="9">
        <f>C9</f>
        <v>758.78</v>
      </c>
      <c r="F9" s="8">
        <f aca="true" t="shared" si="1" ref="F9:F23">E9/C9</f>
        <v>1</v>
      </c>
      <c r="G9" s="9"/>
      <c r="H9" s="8">
        <f aca="true" t="shared" si="2" ref="H9:H23">G9/C9</f>
        <v>0</v>
      </c>
      <c r="I9" s="9"/>
      <c r="J9" s="8">
        <f aca="true" t="shared" si="3" ref="J9:J23">I9/C9</f>
        <v>0</v>
      </c>
      <c r="K9" s="10"/>
      <c r="L9" s="11"/>
      <c r="N9" s="2">
        <f aca="true" t="shared" si="4" ref="N9:N21">C9-E9-G9-I9</f>
        <v>0</v>
      </c>
      <c r="P9" s="2">
        <v>632.32</v>
      </c>
      <c r="Q9" s="12">
        <v>1.2</v>
      </c>
      <c r="R9" s="2">
        <f aca="true" t="shared" si="5" ref="R9:R21">P9*Q9</f>
        <v>758.784</v>
      </c>
    </row>
    <row r="10" spans="1:18" ht="21.75" customHeight="1">
      <c r="A10" s="5" t="s">
        <v>21</v>
      </c>
      <c r="B10" s="6" t="s">
        <v>22</v>
      </c>
      <c r="C10" s="7">
        <v>158.08</v>
      </c>
      <c r="D10" s="8">
        <f t="shared" si="0"/>
        <v>0.0014543825926007367</v>
      </c>
      <c r="E10" s="9">
        <v>158.08</v>
      </c>
      <c r="F10" s="8">
        <f t="shared" si="1"/>
        <v>1</v>
      </c>
      <c r="G10" s="9"/>
      <c r="H10" s="8">
        <f t="shared" si="2"/>
        <v>0</v>
      </c>
      <c r="I10" s="9"/>
      <c r="J10" s="8">
        <f t="shared" si="3"/>
        <v>0</v>
      </c>
      <c r="K10" s="10"/>
      <c r="L10" s="11"/>
      <c r="N10" s="2">
        <f t="shared" si="4"/>
        <v>0</v>
      </c>
      <c r="P10" s="2">
        <v>131.73</v>
      </c>
      <c r="Q10" s="12">
        <v>1.2</v>
      </c>
      <c r="R10" s="2">
        <f t="shared" si="5"/>
        <v>158.076</v>
      </c>
    </row>
    <row r="11" spans="1:18" ht="21.75" customHeight="1">
      <c r="A11" s="5" t="s">
        <v>23</v>
      </c>
      <c r="B11" s="6" t="s">
        <v>24</v>
      </c>
      <c r="C11" s="7">
        <v>1426.44</v>
      </c>
      <c r="D11" s="8">
        <f t="shared" si="0"/>
        <v>0.01312366842984182</v>
      </c>
      <c r="E11" s="9">
        <f>C11/3</f>
        <v>475.48</v>
      </c>
      <c r="F11" s="8">
        <f t="shared" si="1"/>
        <v>0.3333333333333333</v>
      </c>
      <c r="G11" s="9">
        <f>C11/3</f>
        <v>475.48</v>
      </c>
      <c r="H11" s="8">
        <f t="shared" si="2"/>
        <v>0.3333333333333333</v>
      </c>
      <c r="I11" s="9">
        <v>475.48</v>
      </c>
      <c r="J11" s="8">
        <f t="shared" si="3"/>
        <v>0.3333333333333333</v>
      </c>
      <c r="K11" s="10"/>
      <c r="L11" s="11"/>
      <c r="N11" s="2">
        <f t="shared" si="4"/>
        <v>0</v>
      </c>
      <c r="P11" s="2">
        <v>1188.7</v>
      </c>
      <c r="Q11" s="12">
        <v>1.2</v>
      </c>
      <c r="R11" s="2">
        <f t="shared" si="5"/>
        <v>1426.44</v>
      </c>
    </row>
    <row r="12" spans="1:18" ht="27.75" customHeight="1">
      <c r="A12" s="5" t="s">
        <v>25</v>
      </c>
      <c r="B12" s="13" t="s">
        <v>26</v>
      </c>
      <c r="C12" s="7">
        <v>10883.05</v>
      </c>
      <c r="D12" s="8">
        <f t="shared" si="0"/>
        <v>0.1001272676771473</v>
      </c>
      <c r="E12" s="9">
        <v>5441.52</v>
      </c>
      <c r="F12" s="8">
        <f t="shared" si="1"/>
        <v>0.499999540569969</v>
      </c>
      <c r="G12" s="9">
        <v>5441.53</v>
      </c>
      <c r="H12" s="8">
        <f t="shared" si="2"/>
        <v>0.5000004594300311</v>
      </c>
      <c r="I12" s="9"/>
      <c r="J12" s="8">
        <f t="shared" si="3"/>
        <v>0</v>
      </c>
      <c r="K12" s="10"/>
      <c r="L12" s="11"/>
      <c r="N12" s="2">
        <f t="shared" si="4"/>
        <v>-9.094947017729282E-13</v>
      </c>
      <c r="P12" s="2">
        <v>9069.21</v>
      </c>
      <c r="Q12" s="12">
        <v>1.2</v>
      </c>
      <c r="R12" s="2">
        <f t="shared" si="5"/>
        <v>10883.051999999998</v>
      </c>
    </row>
    <row r="13" spans="1:18" ht="27.75" customHeight="1">
      <c r="A13" s="5" t="s">
        <v>27</v>
      </c>
      <c r="B13" s="13" t="s">
        <v>28</v>
      </c>
      <c r="C13" s="7">
        <v>237.96</v>
      </c>
      <c r="D13" s="8">
        <f t="shared" si="0"/>
        <v>0.0021893021364832446</v>
      </c>
      <c r="E13" s="9">
        <f>C13</f>
        <v>237.96</v>
      </c>
      <c r="F13" s="8">
        <f t="shared" si="1"/>
        <v>1</v>
      </c>
      <c r="G13" s="9"/>
      <c r="H13" s="8">
        <f t="shared" si="2"/>
        <v>0</v>
      </c>
      <c r="I13" s="9"/>
      <c r="J13" s="8">
        <f t="shared" si="3"/>
        <v>0</v>
      </c>
      <c r="K13" s="10"/>
      <c r="L13" s="11"/>
      <c r="N13" s="2">
        <f t="shared" si="4"/>
        <v>0</v>
      </c>
      <c r="P13" s="2">
        <v>198.3</v>
      </c>
      <c r="Q13" s="12">
        <v>1.2</v>
      </c>
      <c r="R13" s="2">
        <f t="shared" si="5"/>
        <v>237.96</v>
      </c>
    </row>
    <row r="14" spans="1:18" ht="23.25" customHeight="1">
      <c r="A14" s="14" t="s">
        <v>29</v>
      </c>
      <c r="B14" s="13" t="s">
        <v>30</v>
      </c>
      <c r="C14" s="7">
        <v>2051.3</v>
      </c>
      <c r="D14" s="8">
        <f t="shared" si="0"/>
        <v>0.018872564601479576</v>
      </c>
      <c r="E14" s="9">
        <f>C14/2</f>
        <v>1025.65</v>
      </c>
      <c r="F14" s="8">
        <f t="shared" si="1"/>
        <v>0.5</v>
      </c>
      <c r="G14" s="9">
        <f>C14/2</f>
        <v>1025.65</v>
      </c>
      <c r="H14" s="8">
        <f t="shared" si="2"/>
        <v>0.5</v>
      </c>
      <c r="I14" s="9"/>
      <c r="J14" s="8">
        <f t="shared" si="3"/>
        <v>0</v>
      </c>
      <c r="K14" s="10"/>
      <c r="L14" s="11"/>
      <c r="N14" s="2">
        <f t="shared" si="4"/>
        <v>0</v>
      </c>
      <c r="P14" s="2">
        <v>1709.42</v>
      </c>
      <c r="Q14" s="12">
        <v>1.2</v>
      </c>
      <c r="R14" s="2">
        <f t="shared" si="5"/>
        <v>2051.304</v>
      </c>
    </row>
    <row r="15" spans="1:18" ht="20.25" customHeight="1">
      <c r="A15" s="14" t="s">
        <v>31</v>
      </c>
      <c r="B15" s="13" t="s">
        <v>32</v>
      </c>
      <c r="C15" s="7">
        <v>1954.84</v>
      </c>
      <c r="D15" s="8">
        <f t="shared" si="0"/>
        <v>0.017985104170797215</v>
      </c>
      <c r="E15" s="9">
        <f>C15</f>
        <v>1954.84</v>
      </c>
      <c r="F15" s="8">
        <f t="shared" si="1"/>
        <v>1</v>
      </c>
      <c r="G15" s="9"/>
      <c r="H15" s="8">
        <f t="shared" si="2"/>
        <v>0</v>
      </c>
      <c r="I15" s="9"/>
      <c r="J15" s="8">
        <f t="shared" si="3"/>
        <v>0</v>
      </c>
      <c r="K15" s="10"/>
      <c r="L15" s="11"/>
      <c r="N15" s="2">
        <f t="shared" si="4"/>
        <v>0</v>
      </c>
      <c r="P15" s="2">
        <v>1629.03</v>
      </c>
      <c r="Q15" s="12">
        <v>1.2</v>
      </c>
      <c r="R15" s="2">
        <f t="shared" si="5"/>
        <v>1954.8359999999998</v>
      </c>
    </row>
    <row r="16" spans="1:18" ht="26.25" customHeight="1">
      <c r="A16" s="14" t="s">
        <v>33</v>
      </c>
      <c r="B16" s="13" t="s">
        <v>34</v>
      </c>
      <c r="C16" s="7">
        <v>37791.95</v>
      </c>
      <c r="D16" s="8">
        <f t="shared" si="0"/>
        <v>0.34769707882361717</v>
      </c>
      <c r="E16" s="9">
        <f>C16/2</f>
        <v>18895.975</v>
      </c>
      <c r="F16" s="8">
        <f t="shared" si="1"/>
        <v>0.5</v>
      </c>
      <c r="G16" s="9">
        <f>C16/2</f>
        <v>18895.975</v>
      </c>
      <c r="H16" s="8">
        <f t="shared" si="2"/>
        <v>0.5</v>
      </c>
      <c r="I16" s="9"/>
      <c r="J16" s="8">
        <f t="shared" si="3"/>
        <v>0</v>
      </c>
      <c r="K16" s="10"/>
      <c r="L16" s="11"/>
      <c r="N16" s="2">
        <f t="shared" si="4"/>
        <v>0</v>
      </c>
      <c r="P16" s="2">
        <v>31493.29</v>
      </c>
      <c r="Q16" s="12">
        <v>1.2</v>
      </c>
      <c r="R16" s="2">
        <f t="shared" si="5"/>
        <v>37791.948</v>
      </c>
    </row>
    <row r="17" spans="1:18" ht="42" customHeight="1">
      <c r="A17" s="14" t="s">
        <v>35</v>
      </c>
      <c r="B17" s="13" t="s">
        <v>36</v>
      </c>
      <c r="C17" s="7">
        <v>8847.53</v>
      </c>
      <c r="D17" s="8">
        <f t="shared" si="0"/>
        <v>0.08139988372667507</v>
      </c>
      <c r="E17" s="9"/>
      <c r="F17" s="8">
        <f t="shared" si="1"/>
        <v>0</v>
      </c>
      <c r="G17" s="9">
        <f>C17</f>
        <v>8847.53</v>
      </c>
      <c r="H17" s="8">
        <f t="shared" si="2"/>
        <v>1</v>
      </c>
      <c r="I17" s="9"/>
      <c r="J17" s="8">
        <f t="shared" si="3"/>
        <v>0</v>
      </c>
      <c r="K17" s="10"/>
      <c r="L17" s="11"/>
      <c r="N17" s="2">
        <f t="shared" si="4"/>
        <v>0</v>
      </c>
      <c r="P17" s="2">
        <v>7372.94</v>
      </c>
      <c r="Q17" s="12">
        <v>1.2</v>
      </c>
      <c r="R17" s="2">
        <f t="shared" si="5"/>
        <v>8847.527999999998</v>
      </c>
    </row>
    <row r="18" spans="1:18" ht="41.25" customHeight="1">
      <c r="A18" s="14" t="s">
        <v>37</v>
      </c>
      <c r="B18" s="13" t="s">
        <v>38</v>
      </c>
      <c r="C18" s="7">
        <v>19798.91</v>
      </c>
      <c r="D18" s="8">
        <f t="shared" si="0"/>
        <v>0.18215580754345045</v>
      </c>
      <c r="E18" s="9"/>
      <c r="F18" s="8">
        <f t="shared" si="1"/>
        <v>0</v>
      </c>
      <c r="G18" s="9">
        <v>9899.45</v>
      </c>
      <c r="H18" s="8">
        <f t="shared" si="2"/>
        <v>0.49999974746084513</v>
      </c>
      <c r="I18" s="9">
        <v>9899.46</v>
      </c>
      <c r="J18" s="8">
        <f t="shared" si="3"/>
        <v>0.5000002525391549</v>
      </c>
      <c r="K18" s="10"/>
      <c r="L18" s="11"/>
      <c r="N18" s="2">
        <f t="shared" si="4"/>
        <v>0</v>
      </c>
      <c r="P18" s="2">
        <v>16499.09</v>
      </c>
      <c r="Q18" s="12">
        <v>1.2</v>
      </c>
      <c r="R18" s="2">
        <f t="shared" si="5"/>
        <v>19798.908</v>
      </c>
    </row>
    <row r="19" spans="1:18" ht="39" customHeight="1">
      <c r="A19" s="14" t="s">
        <v>39</v>
      </c>
      <c r="B19" s="13" t="s">
        <v>40</v>
      </c>
      <c r="C19" s="7">
        <v>1558.22</v>
      </c>
      <c r="D19" s="8">
        <f t="shared" si="0"/>
        <v>0.014336083270763663</v>
      </c>
      <c r="E19" s="9">
        <f>C19</f>
        <v>1558.22</v>
      </c>
      <c r="F19" s="8">
        <f t="shared" si="1"/>
        <v>1</v>
      </c>
      <c r="G19" s="9"/>
      <c r="H19" s="8">
        <f t="shared" si="2"/>
        <v>0</v>
      </c>
      <c r="I19" s="9"/>
      <c r="J19" s="8">
        <f t="shared" si="3"/>
        <v>0</v>
      </c>
      <c r="K19" s="10"/>
      <c r="L19" s="11"/>
      <c r="N19" s="2">
        <f t="shared" si="4"/>
        <v>0</v>
      </c>
      <c r="P19" s="2">
        <v>1298.52</v>
      </c>
      <c r="Q19" s="12">
        <v>1.2</v>
      </c>
      <c r="R19" s="2">
        <f t="shared" si="5"/>
        <v>1558.224</v>
      </c>
    </row>
    <row r="20" spans="1:18" ht="20.25" customHeight="1">
      <c r="A20" s="14" t="s">
        <v>41</v>
      </c>
      <c r="B20" s="13" t="s">
        <v>42</v>
      </c>
      <c r="C20" s="7">
        <v>14634.44</v>
      </c>
      <c r="D20" s="8">
        <f t="shared" si="0"/>
        <v>0.13464116136424548</v>
      </c>
      <c r="E20" s="9"/>
      <c r="F20" s="8">
        <f t="shared" si="1"/>
        <v>0</v>
      </c>
      <c r="G20" s="9"/>
      <c r="H20" s="8">
        <f t="shared" si="2"/>
        <v>0</v>
      </c>
      <c r="I20" s="9">
        <v>14634.44</v>
      </c>
      <c r="J20" s="8">
        <f t="shared" si="3"/>
        <v>1</v>
      </c>
      <c r="K20" s="10"/>
      <c r="L20" s="11"/>
      <c r="N20" s="2">
        <f t="shared" si="4"/>
        <v>0</v>
      </c>
      <c r="P20" s="2">
        <v>12195.37</v>
      </c>
      <c r="Q20" s="12">
        <v>1.2</v>
      </c>
      <c r="R20" s="2">
        <f t="shared" si="5"/>
        <v>14634.444000000001</v>
      </c>
    </row>
    <row r="21" spans="1:18" ht="45" customHeight="1">
      <c r="A21" s="14" t="s">
        <v>43</v>
      </c>
      <c r="B21" s="13" t="s">
        <v>44</v>
      </c>
      <c r="C21" s="7">
        <v>8590.67</v>
      </c>
      <c r="D21" s="8">
        <f t="shared" si="0"/>
        <v>0.07903669601959369</v>
      </c>
      <c r="E21" s="9"/>
      <c r="F21" s="8">
        <f t="shared" si="1"/>
        <v>0</v>
      </c>
      <c r="G21" s="9">
        <v>4295.33</v>
      </c>
      <c r="H21" s="8">
        <f t="shared" si="2"/>
        <v>0.4999994179732198</v>
      </c>
      <c r="I21" s="9">
        <v>4295.34</v>
      </c>
      <c r="J21" s="8">
        <f t="shared" si="3"/>
        <v>0.5000005820267802</v>
      </c>
      <c r="K21" s="10"/>
      <c r="L21" s="11"/>
      <c r="N21" s="2">
        <f t="shared" si="4"/>
        <v>0</v>
      </c>
      <c r="P21" s="2">
        <v>7158.89</v>
      </c>
      <c r="Q21" s="12">
        <v>1.2</v>
      </c>
      <c r="R21" s="2">
        <f t="shared" si="5"/>
        <v>8590.668</v>
      </c>
    </row>
    <row r="22" spans="1:18" ht="27" customHeight="1">
      <c r="A22" s="15"/>
      <c r="B22" s="16" t="s">
        <v>45</v>
      </c>
      <c r="C22" s="17">
        <f>SUM(C9:C21)</f>
        <v>108692.17</v>
      </c>
      <c r="D22" s="18">
        <f>SUM(D9:D20)</f>
        <v>0.9209633039804062</v>
      </c>
      <c r="E22" s="19">
        <f>SUM(E9:E21)</f>
        <v>30506.505</v>
      </c>
      <c r="F22" s="18">
        <f t="shared" si="1"/>
        <v>0.2806688375068784</v>
      </c>
      <c r="G22" s="19">
        <f>SUM(G9:G21)</f>
        <v>48880.94500000001</v>
      </c>
      <c r="H22" s="18">
        <f t="shared" si="2"/>
        <v>0.4497191012011261</v>
      </c>
      <c r="I22" s="19">
        <f>SUM(I9:I21)</f>
        <v>29304.719999999998</v>
      </c>
      <c r="J22" s="18">
        <f t="shared" si="3"/>
        <v>0.26961206129199555</v>
      </c>
      <c r="K22" s="20"/>
      <c r="L22" s="20"/>
      <c r="P22" s="2">
        <f>SUM(P9:P21)</f>
        <v>90576.81</v>
      </c>
      <c r="Q22" s="12"/>
      <c r="R22" s="2">
        <f>SUM(R9:R21)</f>
        <v>108692.172</v>
      </c>
    </row>
    <row r="23" spans="1:12" ht="27" customHeight="1">
      <c r="A23" s="15"/>
      <c r="B23" s="16" t="s">
        <v>46</v>
      </c>
      <c r="C23" s="17">
        <f>C22</f>
        <v>108692.17</v>
      </c>
      <c r="D23" s="18">
        <v>1</v>
      </c>
      <c r="E23" s="19">
        <f>E22</f>
        <v>30506.505</v>
      </c>
      <c r="F23" s="18">
        <f t="shared" si="1"/>
        <v>0.2806688375068784</v>
      </c>
      <c r="G23" s="19">
        <f>E23+G22</f>
        <v>79387.45000000001</v>
      </c>
      <c r="H23" s="18">
        <f t="shared" si="2"/>
        <v>0.7303879387080046</v>
      </c>
      <c r="I23" s="19">
        <f>G23+I22</f>
        <v>108692.17000000001</v>
      </c>
      <c r="J23" s="18">
        <f t="shared" si="3"/>
        <v>1.0000000000000002</v>
      </c>
      <c r="K23" s="20"/>
      <c r="L23" s="20"/>
    </row>
    <row r="24" ht="12.75">
      <c r="Q24" s="12"/>
    </row>
    <row r="25" ht="12.75">
      <c r="C25" s="2"/>
    </row>
    <row r="27" ht="12.75">
      <c r="C27" s="2"/>
    </row>
    <row r="30" ht="12.75">
      <c r="C30" s="21"/>
    </row>
  </sheetData>
  <sheetProtection selectLockedCells="1" selectUnlockedCells="1"/>
  <mergeCells count="14">
    <mergeCell ref="J7:J8"/>
    <mergeCell ref="K7:L7"/>
    <mergeCell ref="A7:A8"/>
    <mergeCell ref="B7:B8"/>
    <mergeCell ref="C7:C8"/>
    <mergeCell ref="D7:D8"/>
    <mergeCell ref="F7:F8"/>
    <mergeCell ref="H7:H8"/>
    <mergeCell ref="A1:L1"/>
    <mergeCell ref="A2:L2"/>
    <mergeCell ref="A3:L3"/>
    <mergeCell ref="A4:L4"/>
    <mergeCell ref="A5:L5"/>
    <mergeCell ref="A6:L6"/>
  </mergeCells>
  <printOptions/>
  <pageMargins left="0.39375" right="0.19652777777777777" top="0.5902777777777778" bottom="0.39375" header="0.5118055555555555" footer="0.5118055555555555"/>
  <pageSetup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Débora Aguiar</dc:creator>
  <cp:keywords/>
  <dc:description/>
  <cp:lastModifiedBy>deboraaguiar</cp:lastModifiedBy>
  <dcterms:created xsi:type="dcterms:W3CDTF">2020-05-11T18:35:31Z</dcterms:created>
  <dcterms:modified xsi:type="dcterms:W3CDTF">2020-05-11T18:35:31Z</dcterms:modified>
  <cp:category/>
  <cp:version/>
  <cp:contentType/>
  <cp:contentStatus/>
</cp:coreProperties>
</file>