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Planilha SEMOSPT" sheetId="1" r:id="rId1"/>
  </sheets>
  <definedNames>
    <definedName name="_xlnm.Print_Area" localSheetId="0">'Planilha SEMOSPT'!$A$1:$P$62</definedName>
  </definedNames>
  <calcPr fullCalcOnLoad="1"/>
</workbook>
</file>

<file path=xl/sharedStrings.xml><?xml version="1.0" encoding="utf-8"?>
<sst xmlns="http://schemas.openxmlformats.org/spreadsheetml/2006/main" count="120" uniqueCount="66">
  <si>
    <t>Item</t>
  </si>
  <si>
    <t>Discriminação</t>
  </si>
  <si>
    <t>SUB-TOTAIS</t>
  </si>
  <si>
    <t>%</t>
  </si>
  <si>
    <t>TOTAL ACUMULADO(R$)</t>
  </si>
  <si>
    <t>11.0</t>
  </si>
  <si>
    <t>17.0</t>
  </si>
  <si>
    <t>CANTEIRO DE OBRA</t>
  </si>
  <si>
    <t>SERVIÇOS COMPLEMENTARES</t>
  </si>
  <si>
    <t>MOVIMENTO DE TERRA</t>
  </si>
  <si>
    <t>05.0</t>
  </si>
  <si>
    <t>06.0</t>
  </si>
  <si>
    <t>01.0</t>
  </si>
  <si>
    <t>02.0</t>
  </si>
  <si>
    <t>03.0</t>
  </si>
  <si>
    <t>ESTRUTURA</t>
  </si>
  <si>
    <t>PREFEITURA MUNICIPAL DE CASIMIRO DE ABREU</t>
  </si>
  <si>
    <t xml:space="preserve">30 DIAS </t>
  </si>
  <si>
    <t>1a. MED.</t>
  </si>
  <si>
    <t>CRONOGRAMA FÍSICO E FINANCEIRO</t>
  </si>
  <si>
    <t xml:space="preserve">60 DIAS </t>
  </si>
  <si>
    <r>
      <t>ORGÃO</t>
    </r>
    <r>
      <rPr>
        <sz val="12"/>
        <rFont val="Arial"/>
        <family val="2"/>
      </rPr>
      <t xml:space="preserve">: SECRETARIA MUNICIPAL DE OBRAS, SERVIÇOS PÚBLICOS </t>
    </r>
  </si>
  <si>
    <t>SUBTOTAL</t>
  </si>
  <si>
    <t>2a. MED.</t>
  </si>
  <si>
    <r>
      <t>OBJETO</t>
    </r>
    <r>
      <rPr>
        <sz val="12"/>
        <rFont val="Arial"/>
        <family val="2"/>
      </rPr>
      <t>: OBRA DE RECUPERAÇÃO DA IGREJA SÃO JOÃO BATISTA</t>
    </r>
  </si>
  <si>
    <t>LOCAL: BARRA DE SÃO JOÃO - 2° DISTRITO - CASIMIRO DE ABREU/RJ</t>
  </si>
  <si>
    <t>PRAZO DE EXECUÇÃO : 12 (DOZE) MESES</t>
  </si>
  <si>
    <t>SERVIÇOS DE ESCRITÓRIO, LABORATÓRIO E CAMPO</t>
  </si>
  <si>
    <t>04.0</t>
  </si>
  <si>
    <t xml:space="preserve">TRANSPORTES </t>
  </si>
  <si>
    <t>12.0</t>
  </si>
  <si>
    <t>ALVENARIAS E DIVISÓRIAS</t>
  </si>
  <si>
    <t>13.0</t>
  </si>
  <si>
    <t>REVESTIMENTO DE PAREDE</t>
  </si>
  <si>
    <t>14.0</t>
  </si>
  <si>
    <t>ESQUADRIAS DE PVC, FERRO, ALUMÍNIO, MADEIRA, VIDRAÇAS E FERRAGENS</t>
  </si>
  <si>
    <t>15.0</t>
  </si>
  <si>
    <t>INSTALAÇÕES ELÉTRICAS, HIDRÁULICAS, SANITÁRIAS E MECÂNICAS</t>
  </si>
  <si>
    <t>16.0</t>
  </si>
  <si>
    <t>COBERTURAS, ISOLAMENTOS E IMPERMEABILIZAÇÕES</t>
  </si>
  <si>
    <t>PINTURAS</t>
  </si>
  <si>
    <t>18.0</t>
  </si>
  <si>
    <t>APARELHOS HIDRÁULICOS, SANITÁRIOS, ELÉTRICOS, MECÂNICOS E ESPORTIVOS</t>
  </si>
  <si>
    <t>ILUMINAÇÃO PÚBLICA</t>
  </si>
  <si>
    <t>21.0</t>
  </si>
  <si>
    <t>GALERIAS, DRENOS E CONEXOS</t>
  </si>
  <si>
    <t xml:space="preserve">90 DIAS </t>
  </si>
  <si>
    <t xml:space="preserve">120 DIAS </t>
  </si>
  <si>
    <t xml:space="preserve">150 DIAS </t>
  </si>
  <si>
    <t xml:space="preserve">180 DIAS </t>
  </si>
  <si>
    <t>3a. MED.</t>
  </si>
  <si>
    <t>4a. MED.</t>
  </si>
  <si>
    <t>5a. MED.</t>
  </si>
  <si>
    <t>6a. MED.</t>
  </si>
  <si>
    <t>7a. MED.</t>
  </si>
  <si>
    <t>8a. MED.</t>
  </si>
  <si>
    <t>9a. MED.</t>
  </si>
  <si>
    <t>10a. MED.</t>
  </si>
  <si>
    <t>11a. MED.</t>
  </si>
  <si>
    <t>12a. MED.</t>
  </si>
  <si>
    <t xml:space="preserve">360 DIAS </t>
  </si>
  <si>
    <t xml:space="preserve">330 DIAS </t>
  </si>
  <si>
    <t xml:space="preserve">300 DIAS </t>
  </si>
  <si>
    <t xml:space="preserve">270 DIAS </t>
  </si>
  <si>
    <t xml:space="preserve">240 DIAS </t>
  </si>
  <si>
    <t xml:space="preserve">210 DIAS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</si>
</sst>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0;[Red]#,##0.00"/>
    <numFmt numFmtId="183" formatCode="#,##0.00_ ;[Red]\-#,##0.00\ "/>
    <numFmt numFmtId="184" formatCode="[$-416]dddd\,\ d&quot; de &quot;mmmm&quot; de &quot;yyyy"/>
    <numFmt numFmtId="185" formatCode="&quot;R$&quot;\ #,##0.00"/>
    <numFmt numFmtId="186" formatCode="0.000"/>
    <numFmt numFmtId="187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Fill="1" applyBorder="1" applyAlignment="1">
      <alignment horizontal="center" vertical="center"/>
    </xf>
    <xf numFmtId="10" fontId="6" fillId="0" borderId="16" xfId="49" applyNumberFormat="1" applyFont="1" applyFill="1" applyBorder="1" applyAlignment="1">
      <alignment horizontal="center"/>
    </xf>
    <xf numFmtId="10" fontId="7" fillId="0" borderId="16" xfId="49" applyNumberFormat="1" applyFont="1" applyFill="1" applyBorder="1" applyAlignment="1">
      <alignment horizontal="center"/>
    </xf>
    <xf numFmtId="40" fontId="6" fillId="0" borderId="17" xfId="0" applyNumberFormat="1" applyFont="1" applyFill="1" applyBorder="1" applyAlignment="1">
      <alignment horizontal="center" vertical="center"/>
    </xf>
    <xf numFmtId="10" fontId="7" fillId="0" borderId="13" xfId="49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10" fontId="6" fillId="0" borderId="13" xfId="49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horizontal="center"/>
    </xf>
    <xf numFmtId="10" fontId="6" fillId="0" borderId="18" xfId="49" applyNumberFormat="1" applyFont="1" applyBorder="1" applyAlignment="1">
      <alignment horizontal="center"/>
    </xf>
    <xf numFmtId="40" fontId="7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" fontId="7" fillId="0" borderId="13" xfId="0" applyNumberFormat="1" applyFont="1" applyBorder="1" applyAlignment="1">
      <alignment horizontal="center"/>
    </xf>
    <xf numFmtId="4" fontId="7" fillId="0" borderId="13" xfId="49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40" fontId="0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176" fontId="0" fillId="0" borderId="0" xfId="45" applyFont="1" applyAlignment="1">
      <alignment/>
    </xf>
    <xf numFmtId="49" fontId="7" fillId="0" borderId="15" xfId="0" applyNumberFormat="1" applyFont="1" applyFill="1" applyBorder="1" applyAlignment="1">
      <alignment horizontal="center"/>
    </xf>
    <xf numFmtId="40" fontId="6" fillId="0" borderId="17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0" fontId="6" fillId="0" borderId="18" xfId="49" applyNumberFormat="1" applyFont="1" applyFill="1" applyBorder="1" applyAlignment="1">
      <alignment horizontal="center"/>
    </xf>
    <xf numFmtId="10" fontId="6" fillId="0" borderId="19" xfId="49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176" fontId="0" fillId="0" borderId="0" xfId="45" applyFont="1" applyAlignment="1">
      <alignment/>
    </xf>
    <xf numFmtId="43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114300</xdr:colOff>
      <xdr:row>0</xdr:row>
      <xdr:rowOff>1009650</xdr:rowOff>
    </xdr:to>
    <xdr:pic>
      <xdr:nvPicPr>
        <xdr:cNvPr id="1" name="Picture 7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</xdr:row>
      <xdr:rowOff>0</xdr:rowOff>
    </xdr:from>
    <xdr:to>
      <xdr:col>1</xdr:col>
      <xdr:colOff>104775</xdr:colOff>
      <xdr:row>32</xdr:row>
      <xdr:rowOff>923925</xdr:rowOff>
    </xdr:to>
    <xdr:pic>
      <xdr:nvPicPr>
        <xdr:cNvPr id="2" name="Picture 7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001250"/>
          <a:ext cx="809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80" zoomScaleNormal="80" zoomScaleSheetLayoutView="80" workbookViewId="0" topLeftCell="A1">
      <selection activeCell="A5" sqref="A5:P5"/>
    </sheetView>
  </sheetViews>
  <sheetFormatPr defaultColWidth="9.140625" defaultRowHeight="12.75"/>
  <cols>
    <col min="1" max="1" width="11.140625" style="2" customWidth="1"/>
    <col min="2" max="2" width="31.8515625" style="2" customWidth="1"/>
    <col min="3" max="3" width="17.7109375" style="2" customWidth="1"/>
    <col min="4" max="4" width="11.57421875" style="2" customWidth="1"/>
    <col min="5" max="5" width="13.00390625" style="2" bestFit="1" customWidth="1"/>
    <col min="6" max="6" width="9.140625" style="2" bestFit="1" customWidth="1"/>
    <col min="7" max="7" width="12.7109375" style="2" bestFit="1" customWidth="1"/>
    <col min="8" max="8" width="9.140625" style="2" customWidth="1"/>
    <col min="9" max="9" width="12.7109375" style="2" bestFit="1" customWidth="1"/>
    <col min="10" max="10" width="9.140625" style="2" customWidth="1"/>
    <col min="11" max="11" width="13.00390625" style="2" bestFit="1" customWidth="1"/>
    <col min="12" max="12" width="9.140625" style="2" customWidth="1"/>
    <col min="13" max="13" width="12.7109375" style="2" bestFit="1" customWidth="1"/>
    <col min="14" max="14" width="9.140625" style="2" customWidth="1"/>
    <col min="15" max="15" width="13.00390625" style="2" bestFit="1" customWidth="1"/>
    <col min="16" max="16" width="10.00390625" style="2" bestFit="1" customWidth="1"/>
    <col min="17" max="17" width="9.140625" style="2" customWidth="1"/>
    <col min="18" max="18" width="15.28125" style="38" bestFit="1" customWidth="1"/>
    <col min="19" max="19" width="9.140625" style="2" customWidth="1"/>
    <col min="20" max="20" width="15.28125" style="38" bestFit="1" customWidth="1"/>
    <col min="21" max="21" width="12.28125" style="2" bestFit="1" customWidth="1"/>
    <col min="22" max="16384" width="9.140625" style="2" customWidth="1"/>
  </cols>
  <sheetData>
    <row r="1" spans="1:16" ht="81" customHeight="1">
      <c r="A1" s="1"/>
      <c r="B1" s="49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9.5" customHeight="1">
      <c r="A2" s="51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18" customHeight="1">
      <c r="A3" s="54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ht="33.75" customHeight="1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9.5" customHeight="1">
      <c r="A5" s="51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</row>
    <row r="6" spans="1:16" ht="19.5" customHeight="1" thickBot="1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6" ht="19.5" customHeight="1">
      <c r="A7" s="45" t="s">
        <v>0</v>
      </c>
      <c r="B7" s="47" t="s">
        <v>1</v>
      </c>
      <c r="C7" s="40" t="s">
        <v>2</v>
      </c>
      <c r="D7" s="40" t="s">
        <v>3</v>
      </c>
      <c r="E7" s="3" t="s">
        <v>18</v>
      </c>
      <c r="F7" s="40" t="s">
        <v>3</v>
      </c>
      <c r="G7" s="3" t="s">
        <v>23</v>
      </c>
      <c r="H7" s="40" t="s">
        <v>3</v>
      </c>
      <c r="I7" s="3" t="s">
        <v>50</v>
      </c>
      <c r="J7" s="40" t="s">
        <v>3</v>
      </c>
      <c r="K7" s="3" t="s">
        <v>51</v>
      </c>
      <c r="L7" s="40" t="s">
        <v>3</v>
      </c>
      <c r="M7" s="3" t="s">
        <v>52</v>
      </c>
      <c r="N7" s="40" t="s">
        <v>3</v>
      </c>
      <c r="O7" s="3" t="s">
        <v>53</v>
      </c>
      <c r="P7" s="60" t="s">
        <v>3</v>
      </c>
    </row>
    <row r="8" spans="1:16" ht="28.5" customHeight="1" thickBot="1">
      <c r="A8" s="46"/>
      <c r="B8" s="48"/>
      <c r="C8" s="41"/>
      <c r="D8" s="41"/>
      <c r="E8" s="14" t="s">
        <v>17</v>
      </c>
      <c r="F8" s="41"/>
      <c r="G8" s="14" t="s">
        <v>20</v>
      </c>
      <c r="H8" s="41"/>
      <c r="I8" s="14" t="s">
        <v>46</v>
      </c>
      <c r="J8" s="41"/>
      <c r="K8" s="14" t="s">
        <v>47</v>
      </c>
      <c r="L8" s="41"/>
      <c r="M8" s="14" t="s">
        <v>48</v>
      </c>
      <c r="N8" s="41"/>
      <c r="O8" s="14" t="s">
        <v>49</v>
      </c>
      <c r="P8" s="61"/>
    </row>
    <row r="9" spans="1:21" s="26" customFormat="1" ht="27.75" customHeight="1">
      <c r="A9" s="24" t="s">
        <v>12</v>
      </c>
      <c r="B9" s="25" t="s">
        <v>27</v>
      </c>
      <c r="C9" s="20">
        <v>29245.728</v>
      </c>
      <c r="D9" s="13">
        <f aca="true" t="shared" si="0" ref="D9:D15">C9/$C$26</f>
        <v>0.04761904901468146</v>
      </c>
      <c r="E9" s="22">
        <f>$C$9/12</f>
        <v>2437.144</v>
      </c>
      <c r="F9" s="13">
        <f>E9/$C$9</f>
        <v>0.08333333333333333</v>
      </c>
      <c r="G9" s="22">
        <f>$C$9/12</f>
        <v>2437.144</v>
      </c>
      <c r="H9" s="13">
        <f>G9/$C$9</f>
        <v>0.08333333333333333</v>
      </c>
      <c r="I9" s="22">
        <f>$C$9/12</f>
        <v>2437.144</v>
      </c>
      <c r="J9" s="13">
        <f>I9/$C$9</f>
        <v>0.08333333333333333</v>
      </c>
      <c r="K9" s="22">
        <f>$C$9/12</f>
        <v>2437.144</v>
      </c>
      <c r="L9" s="13">
        <f>K9/$C$9</f>
        <v>0.08333333333333333</v>
      </c>
      <c r="M9" s="22">
        <f>$C$9/12</f>
        <v>2437.144</v>
      </c>
      <c r="N9" s="13">
        <f>M9/$C$9</f>
        <v>0.08333333333333333</v>
      </c>
      <c r="O9" s="22">
        <f>$C$9/12</f>
        <v>2437.144</v>
      </c>
      <c r="P9" s="11">
        <f>O9/$C$9</f>
        <v>0.08333333333333333</v>
      </c>
      <c r="R9" s="30"/>
      <c r="T9" s="30"/>
      <c r="U9" s="27"/>
    </row>
    <row r="10" spans="1:20" s="26" customFormat="1" ht="21" customHeight="1">
      <c r="A10" s="28" t="s">
        <v>13</v>
      </c>
      <c r="B10" s="29" t="s">
        <v>7</v>
      </c>
      <c r="C10" s="20">
        <v>25692.552</v>
      </c>
      <c r="D10" s="13">
        <f t="shared" si="0"/>
        <v>0.04183362756434896</v>
      </c>
      <c r="E10" s="22">
        <f>$C$10/12</f>
        <v>2141.046</v>
      </c>
      <c r="F10" s="13">
        <f>E10/$C$10</f>
        <v>0.08333333333333333</v>
      </c>
      <c r="G10" s="22">
        <f>$C$10/12</f>
        <v>2141.046</v>
      </c>
      <c r="H10" s="13">
        <f>G10/$C$10</f>
        <v>0.08333333333333333</v>
      </c>
      <c r="I10" s="22">
        <f>$C$10/12</f>
        <v>2141.046</v>
      </c>
      <c r="J10" s="13">
        <f>I10/$C$10</f>
        <v>0.08333333333333333</v>
      </c>
      <c r="K10" s="22">
        <f>$C$10/12</f>
        <v>2141.046</v>
      </c>
      <c r="L10" s="13">
        <f>K10/$C$10</f>
        <v>0.08333333333333333</v>
      </c>
      <c r="M10" s="22">
        <f>$C$10/12</f>
        <v>2141.046</v>
      </c>
      <c r="N10" s="13">
        <f>M10/$C$10</f>
        <v>0.08333333333333333</v>
      </c>
      <c r="O10" s="22">
        <f>$C$10/12</f>
        <v>2141.046</v>
      </c>
      <c r="P10" s="11">
        <f>O10/$C$10</f>
        <v>0.08333333333333333</v>
      </c>
      <c r="R10" s="30"/>
      <c r="T10" s="30"/>
    </row>
    <row r="11" spans="1:20" s="26" customFormat="1" ht="21.75" customHeight="1">
      <c r="A11" s="28" t="s">
        <v>14</v>
      </c>
      <c r="B11" s="29" t="s">
        <v>9</v>
      </c>
      <c r="C11" s="20">
        <v>3812.3999999999996</v>
      </c>
      <c r="D11" s="13">
        <f t="shared" si="0"/>
        <v>0.006207500201860989</v>
      </c>
      <c r="E11" s="22">
        <f>C11</f>
        <v>3812.3999999999996</v>
      </c>
      <c r="F11" s="13">
        <f>E11/C11</f>
        <v>1</v>
      </c>
      <c r="G11" s="22"/>
      <c r="H11" s="13"/>
      <c r="I11" s="22"/>
      <c r="J11" s="13"/>
      <c r="K11" s="22"/>
      <c r="L11" s="13"/>
      <c r="M11" s="22"/>
      <c r="N11" s="13"/>
      <c r="O11" s="22"/>
      <c r="P11" s="11"/>
      <c r="R11" s="30"/>
      <c r="T11" s="30"/>
    </row>
    <row r="12" spans="1:20" s="26" customFormat="1" ht="21.75" customHeight="1">
      <c r="A12" s="28" t="s">
        <v>28</v>
      </c>
      <c r="B12" s="29" t="s">
        <v>29</v>
      </c>
      <c r="C12" s="20">
        <v>8773.655999999999</v>
      </c>
      <c r="D12" s="13">
        <f t="shared" si="0"/>
        <v>0.014285613102260748</v>
      </c>
      <c r="E12" s="22">
        <f>$C$12/12</f>
        <v>731.1379999999999</v>
      </c>
      <c r="F12" s="13">
        <f>E12/$C$12</f>
        <v>0.08333333333333333</v>
      </c>
      <c r="G12" s="22">
        <f>$C$12/12</f>
        <v>731.1379999999999</v>
      </c>
      <c r="H12" s="13">
        <f>G12/$C$12</f>
        <v>0.08333333333333333</v>
      </c>
      <c r="I12" s="22">
        <f>$C$12/12</f>
        <v>731.1379999999999</v>
      </c>
      <c r="J12" s="13">
        <f>I12/$C$12</f>
        <v>0.08333333333333333</v>
      </c>
      <c r="K12" s="22">
        <f>$C$12/12</f>
        <v>731.1379999999999</v>
      </c>
      <c r="L12" s="13">
        <f>K12/$C$12</f>
        <v>0.08333333333333333</v>
      </c>
      <c r="M12" s="22">
        <f>$C$12/12</f>
        <v>731.1379999999999</v>
      </c>
      <c r="N12" s="13">
        <f>M12/$C$12</f>
        <v>0.08333333333333333</v>
      </c>
      <c r="O12" s="22">
        <f>$C$12/12</f>
        <v>731.1379999999999</v>
      </c>
      <c r="P12" s="11">
        <f>O12/$C$12</f>
        <v>0.08333333333333333</v>
      </c>
      <c r="R12" s="30"/>
      <c r="T12" s="30"/>
    </row>
    <row r="13" spans="1:20" s="26" customFormat="1" ht="27.75" customHeight="1">
      <c r="A13" s="28" t="s">
        <v>10</v>
      </c>
      <c r="B13" s="25" t="s">
        <v>8</v>
      </c>
      <c r="C13" s="20">
        <v>154331.01</v>
      </c>
      <c r="D13" s="13">
        <f t="shared" si="0"/>
        <v>0.2512878438066337</v>
      </c>
      <c r="E13" s="22">
        <f>$C$13/12</f>
        <v>12860.917500000001</v>
      </c>
      <c r="F13" s="13">
        <f>E13/$C$13</f>
        <v>0.08333333333333334</v>
      </c>
      <c r="G13" s="22">
        <f>$C$13/12</f>
        <v>12860.917500000001</v>
      </c>
      <c r="H13" s="13">
        <f>G13/$C$13</f>
        <v>0.08333333333333334</v>
      </c>
      <c r="I13" s="22">
        <f>$C$13/12</f>
        <v>12860.917500000001</v>
      </c>
      <c r="J13" s="13">
        <f>I13/$C$13</f>
        <v>0.08333333333333334</v>
      </c>
      <c r="K13" s="22">
        <f>$C$13/12</f>
        <v>12860.917500000001</v>
      </c>
      <c r="L13" s="13">
        <f>K13/$C$13</f>
        <v>0.08333333333333334</v>
      </c>
      <c r="M13" s="22">
        <f>$C$13/12</f>
        <v>12860.917500000001</v>
      </c>
      <c r="N13" s="13">
        <f>M13/$C$13</f>
        <v>0.08333333333333334</v>
      </c>
      <c r="O13" s="22">
        <f>$C$13/12</f>
        <v>12860.917500000001</v>
      </c>
      <c r="P13" s="11">
        <f>O13/$C$13</f>
        <v>0.08333333333333334</v>
      </c>
      <c r="R13" s="30"/>
      <c r="T13" s="30"/>
    </row>
    <row r="14" spans="1:20" s="26" customFormat="1" ht="27.75" customHeight="1">
      <c r="A14" s="28" t="s">
        <v>11</v>
      </c>
      <c r="B14" s="25" t="s">
        <v>45</v>
      </c>
      <c r="C14" s="20">
        <v>1716</v>
      </c>
      <c r="D14" s="13">
        <f t="shared" si="0"/>
        <v>0.002794058951419961</v>
      </c>
      <c r="E14" s="22"/>
      <c r="F14" s="13"/>
      <c r="G14" s="22"/>
      <c r="H14" s="13"/>
      <c r="I14" s="22"/>
      <c r="J14" s="13"/>
      <c r="K14" s="22"/>
      <c r="L14" s="13"/>
      <c r="M14" s="22"/>
      <c r="N14" s="13"/>
      <c r="O14" s="22"/>
      <c r="P14" s="11"/>
      <c r="R14" s="30"/>
      <c r="T14" s="30"/>
    </row>
    <row r="15" spans="1:20" s="26" customFormat="1" ht="23.25" customHeight="1">
      <c r="A15" s="24" t="s">
        <v>5</v>
      </c>
      <c r="B15" s="25" t="s">
        <v>15</v>
      </c>
      <c r="C15" s="20">
        <v>4110.648</v>
      </c>
      <c r="D15" s="13">
        <f t="shared" si="0"/>
        <v>0.0066931193709420505</v>
      </c>
      <c r="E15" s="22"/>
      <c r="F15" s="13"/>
      <c r="G15" s="22"/>
      <c r="H15" s="13"/>
      <c r="I15" s="22"/>
      <c r="J15" s="13"/>
      <c r="K15" s="22"/>
      <c r="L15" s="13"/>
      <c r="M15" s="22"/>
      <c r="N15" s="13"/>
      <c r="O15" s="22"/>
      <c r="P15" s="11"/>
      <c r="R15" s="30"/>
      <c r="T15" s="30"/>
    </row>
    <row r="16" spans="1:20" s="26" customFormat="1" ht="23.25" customHeight="1">
      <c r="A16" s="24" t="s">
        <v>30</v>
      </c>
      <c r="B16" s="25" t="s">
        <v>31</v>
      </c>
      <c r="C16" s="20">
        <v>5647.139999999999</v>
      </c>
      <c r="D16" s="13">
        <f aca="true" t="shared" si="1" ref="D16:D23">C16/$C$26</f>
        <v>0.00919489630939494</v>
      </c>
      <c r="E16" s="22"/>
      <c r="F16" s="13"/>
      <c r="G16" s="22"/>
      <c r="H16" s="13"/>
      <c r="I16" s="22"/>
      <c r="J16" s="13"/>
      <c r="K16" s="22"/>
      <c r="L16" s="13"/>
      <c r="M16" s="22"/>
      <c r="N16" s="13"/>
      <c r="O16" s="22"/>
      <c r="P16" s="11"/>
      <c r="R16" s="30"/>
      <c r="T16" s="30"/>
    </row>
    <row r="17" spans="1:20" s="26" customFormat="1" ht="23.25" customHeight="1">
      <c r="A17" s="24" t="s">
        <v>32</v>
      </c>
      <c r="B17" s="25" t="s">
        <v>33</v>
      </c>
      <c r="C17" s="20">
        <v>96412.82400000001</v>
      </c>
      <c r="D17" s="13">
        <f t="shared" si="1"/>
        <v>0.15698316662521983</v>
      </c>
      <c r="E17" s="22"/>
      <c r="F17" s="13"/>
      <c r="G17" s="22"/>
      <c r="H17" s="13"/>
      <c r="I17" s="22"/>
      <c r="J17" s="13"/>
      <c r="K17" s="22"/>
      <c r="L17" s="13"/>
      <c r="M17" s="22"/>
      <c r="N17" s="13"/>
      <c r="O17" s="22"/>
      <c r="P17" s="11"/>
      <c r="R17" s="30"/>
      <c r="T17" s="30"/>
    </row>
    <row r="18" spans="1:20" s="26" customFormat="1" ht="42" customHeight="1">
      <c r="A18" s="24" t="s">
        <v>34</v>
      </c>
      <c r="B18" s="25" t="s">
        <v>35</v>
      </c>
      <c r="C18" s="20">
        <v>31354.392</v>
      </c>
      <c r="D18" s="13">
        <f t="shared" si="1"/>
        <v>0.05105245899413194</v>
      </c>
      <c r="E18" s="22"/>
      <c r="F18" s="13"/>
      <c r="G18" s="22"/>
      <c r="H18" s="13"/>
      <c r="I18" s="22"/>
      <c r="J18" s="13"/>
      <c r="K18" s="22"/>
      <c r="L18" s="13"/>
      <c r="M18" s="22"/>
      <c r="N18" s="13"/>
      <c r="O18" s="22"/>
      <c r="P18" s="11"/>
      <c r="R18" s="30"/>
      <c r="T18" s="30"/>
    </row>
    <row r="19" spans="1:20" s="26" customFormat="1" ht="36">
      <c r="A19" s="24" t="s">
        <v>36</v>
      </c>
      <c r="B19" s="25" t="s">
        <v>37</v>
      </c>
      <c r="C19" s="20">
        <v>25884.852</v>
      </c>
      <c r="D19" s="13">
        <f t="shared" si="1"/>
        <v>0.042146738016772066</v>
      </c>
      <c r="E19" s="22"/>
      <c r="F19" s="13"/>
      <c r="G19" s="22"/>
      <c r="H19" s="13"/>
      <c r="I19" s="22"/>
      <c r="J19" s="13"/>
      <c r="K19" s="22"/>
      <c r="L19" s="13"/>
      <c r="M19" s="22"/>
      <c r="N19" s="13"/>
      <c r="O19" s="22"/>
      <c r="P19" s="11"/>
      <c r="R19" s="30"/>
      <c r="T19" s="30"/>
    </row>
    <row r="20" spans="1:20" s="26" customFormat="1" ht="24">
      <c r="A20" s="24" t="s">
        <v>38</v>
      </c>
      <c r="B20" s="25" t="s">
        <v>39</v>
      </c>
      <c r="C20" s="20">
        <v>119616.06</v>
      </c>
      <c r="D20" s="13">
        <f t="shared" si="1"/>
        <v>0.19476359159474774</v>
      </c>
      <c r="E20" s="22">
        <f>$C$20/6</f>
        <v>19936.01</v>
      </c>
      <c r="F20" s="13">
        <f>E20/$C$20</f>
        <v>0.16666666666666666</v>
      </c>
      <c r="G20" s="22">
        <f>$C$20/6</f>
        <v>19936.01</v>
      </c>
      <c r="H20" s="13">
        <f>G20/$C$20</f>
        <v>0.16666666666666666</v>
      </c>
      <c r="I20" s="22">
        <f>$C$20/6</f>
        <v>19936.01</v>
      </c>
      <c r="J20" s="13">
        <f>I20/$C$20</f>
        <v>0.16666666666666666</v>
      </c>
      <c r="K20" s="22">
        <f>$C$20/6</f>
        <v>19936.01</v>
      </c>
      <c r="L20" s="13">
        <f>K20/$C$20</f>
        <v>0.16666666666666666</v>
      </c>
      <c r="M20" s="22">
        <f>$C$20/6</f>
        <v>19936.01</v>
      </c>
      <c r="N20" s="13">
        <f>M20/$C$20</f>
        <v>0.16666666666666666</v>
      </c>
      <c r="O20" s="22">
        <f>$C$20/6</f>
        <v>19936.01</v>
      </c>
      <c r="P20" s="11">
        <f>O20/$C$20</f>
        <v>0.16666666666666666</v>
      </c>
      <c r="R20" s="30"/>
      <c r="T20" s="30"/>
    </row>
    <row r="21" spans="1:20" s="26" customFormat="1" ht="20.25" customHeight="1">
      <c r="A21" s="24" t="s">
        <v>6</v>
      </c>
      <c r="B21" s="25" t="s">
        <v>40</v>
      </c>
      <c r="C21" s="20">
        <v>99636.21599999999</v>
      </c>
      <c r="D21" s="13">
        <f t="shared" si="1"/>
        <v>0.16223162074616124</v>
      </c>
      <c r="E21" s="22"/>
      <c r="F21" s="13"/>
      <c r="G21" s="22"/>
      <c r="H21" s="13"/>
      <c r="I21" s="22"/>
      <c r="J21" s="13"/>
      <c r="K21" s="22"/>
      <c r="L21" s="13"/>
      <c r="M21" s="22"/>
      <c r="N21" s="13"/>
      <c r="O21" s="22"/>
      <c r="P21" s="11"/>
      <c r="R21" s="30"/>
      <c r="T21" s="30"/>
    </row>
    <row r="22" spans="1:20" s="26" customFormat="1" ht="36">
      <c r="A22" s="24" t="s">
        <v>41</v>
      </c>
      <c r="B22" s="25" t="s">
        <v>42</v>
      </c>
      <c r="C22" s="20">
        <v>5816.664</v>
      </c>
      <c r="D22" s="13">
        <f t="shared" si="1"/>
        <v>0.009470921979371931</v>
      </c>
      <c r="E22" s="22"/>
      <c r="F22" s="13"/>
      <c r="G22" s="22"/>
      <c r="H22" s="13"/>
      <c r="I22" s="22"/>
      <c r="J22" s="13"/>
      <c r="K22" s="22"/>
      <c r="L22" s="13"/>
      <c r="M22" s="22"/>
      <c r="N22" s="13"/>
      <c r="O22" s="22"/>
      <c r="P22" s="11"/>
      <c r="R22" s="30"/>
      <c r="T22" s="30"/>
    </row>
    <row r="23" spans="1:20" s="26" customFormat="1" ht="20.25" customHeight="1">
      <c r="A23" s="24" t="s">
        <v>44</v>
      </c>
      <c r="B23" s="25" t="s">
        <v>43</v>
      </c>
      <c r="C23" s="20">
        <v>2110.128</v>
      </c>
      <c r="D23" s="13">
        <f t="shared" si="1"/>
        <v>0.0034357937220523887</v>
      </c>
      <c r="E23" s="22"/>
      <c r="F23" s="13"/>
      <c r="G23" s="22"/>
      <c r="H23" s="13"/>
      <c r="I23" s="22"/>
      <c r="J23" s="13"/>
      <c r="K23" s="22"/>
      <c r="L23" s="13"/>
      <c r="M23" s="22"/>
      <c r="N23" s="13"/>
      <c r="O23" s="22"/>
      <c r="P23" s="11"/>
      <c r="R23" s="30"/>
      <c r="T23" s="30"/>
    </row>
    <row r="24" spans="1:20" s="26" customFormat="1" ht="20.25" customHeight="1">
      <c r="A24" s="24"/>
      <c r="B24" s="25"/>
      <c r="C24" s="20"/>
      <c r="D24" s="13"/>
      <c r="E24" s="22"/>
      <c r="F24" s="13"/>
      <c r="G24" s="22"/>
      <c r="H24" s="13"/>
      <c r="I24" s="22"/>
      <c r="J24" s="13"/>
      <c r="K24" s="22"/>
      <c r="L24" s="13"/>
      <c r="M24" s="22"/>
      <c r="N24" s="13"/>
      <c r="O24" s="22"/>
      <c r="P24" s="11"/>
      <c r="R24" s="30"/>
      <c r="T24" s="30"/>
    </row>
    <row r="25" spans="1:20" s="26" customFormat="1" ht="20.25" customHeight="1">
      <c r="A25" s="24"/>
      <c r="B25" s="25"/>
      <c r="C25" s="20"/>
      <c r="D25" s="33"/>
      <c r="E25" s="23"/>
      <c r="F25" s="13"/>
      <c r="G25" s="23"/>
      <c r="H25" s="13"/>
      <c r="I25" s="23"/>
      <c r="J25" s="13"/>
      <c r="K25" s="23"/>
      <c r="L25" s="13"/>
      <c r="M25" s="23"/>
      <c r="N25" s="13"/>
      <c r="O25" s="23"/>
      <c r="P25" s="11"/>
      <c r="R25" s="30"/>
      <c r="T25" s="30"/>
    </row>
    <row r="26" spans="1:20" s="26" customFormat="1" ht="20.25" customHeight="1">
      <c r="A26" s="31"/>
      <c r="B26" s="36" t="s">
        <v>22</v>
      </c>
      <c r="C26" s="32">
        <f>SUM(C9:C23)</f>
        <v>614160.27</v>
      </c>
      <c r="D26" s="15">
        <f>C26/C27</f>
        <v>1</v>
      </c>
      <c r="E26" s="16">
        <f>SUM(E9:E25)</f>
        <v>41918.65549999999</v>
      </c>
      <c r="F26" s="15">
        <f>E26/$C$26</f>
        <v>0.06825360992497934</v>
      </c>
      <c r="G26" s="16">
        <f>SUM(G9:G25)</f>
        <v>38106.2555</v>
      </c>
      <c r="H26" s="15">
        <f>G26/$C$26</f>
        <v>0.06204610972311836</v>
      </c>
      <c r="I26" s="16">
        <f>SUM(I9:I25)</f>
        <v>38106.2555</v>
      </c>
      <c r="J26" s="15">
        <f>I26/$C$26</f>
        <v>0.06204610972311836</v>
      </c>
      <c r="K26" s="16">
        <f>SUM(K9:K25)</f>
        <v>38106.2555</v>
      </c>
      <c r="L26" s="15">
        <f>K26/$C$26</f>
        <v>0.06204610972311836</v>
      </c>
      <c r="M26" s="16">
        <f>SUM(M9:M25)</f>
        <v>38106.2555</v>
      </c>
      <c r="N26" s="15">
        <f>M26/$C$26</f>
        <v>0.06204610972311836</v>
      </c>
      <c r="O26" s="16">
        <f>SUM(O9:O25)</f>
        <v>38106.2555</v>
      </c>
      <c r="P26" s="10">
        <f>O26/$C$26</f>
        <v>0.06204610972311836</v>
      </c>
      <c r="R26" s="30"/>
      <c r="T26" s="30"/>
    </row>
    <row r="27" spans="1:20" s="26" customFormat="1" ht="27" customHeight="1" thickBot="1">
      <c r="A27" s="8"/>
      <c r="B27" s="17" t="s">
        <v>4</v>
      </c>
      <c r="C27" s="18">
        <f>C26</f>
        <v>614160.27</v>
      </c>
      <c r="D27" s="19">
        <v>1</v>
      </c>
      <c r="E27" s="18">
        <f>E26</f>
        <v>41918.65549999999</v>
      </c>
      <c r="F27" s="34">
        <f>E27/$C$26</f>
        <v>0.06825360992497934</v>
      </c>
      <c r="G27" s="18">
        <f>E27+G26</f>
        <v>80024.911</v>
      </c>
      <c r="H27" s="34">
        <f>G27/$C$26</f>
        <v>0.1302997196480977</v>
      </c>
      <c r="I27" s="18">
        <f>G27+I26</f>
        <v>118131.16649999999</v>
      </c>
      <c r="J27" s="34">
        <f>I27/$C$26</f>
        <v>0.19234582937121605</v>
      </c>
      <c r="K27" s="18">
        <f>I27+K26</f>
        <v>156237.422</v>
      </c>
      <c r="L27" s="34">
        <f>K27/$C$26</f>
        <v>0.25439193909433444</v>
      </c>
      <c r="M27" s="18">
        <f>K27+M26</f>
        <v>194343.6775</v>
      </c>
      <c r="N27" s="34">
        <f>M27/$C$26</f>
        <v>0.3164380488174528</v>
      </c>
      <c r="O27" s="18">
        <f>M27+O26</f>
        <v>232449.933</v>
      </c>
      <c r="P27" s="35">
        <f>O27/$C$26</f>
        <v>0.37848415854057116</v>
      </c>
      <c r="R27" s="30"/>
      <c r="T27" s="30"/>
    </row>
    <row r="32" ht="13.5" thickBot="1"/>
    <row r="33" spans="1:16" ht="72.75" customHeight="1">
      <c r="A33" s="1"/>
      <c r="B33" s="49" t="s">
        <v>16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</row>
    <row r="34" spans="1:16" ht="23.25" customHeight="1">
      <c r="A34" s="51" t="s">
        <v>21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</row>
    <row r="35" spans="1:16" ht="23.25" customHeight="1">
      <c r="A35" s="54" t="s">
        <v>19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</row>
    <row r="36" spans="1:16" ht="23.25" customHeight="1">
      <c r="A36" s="57" t="s">
        <v>24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</row>
    <row r="37" spans="1:16" ht="23.25" customHeight="1">
      <c r="A37" s="51" t="s">
        <v>25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</row>
    <row r="38" spans="1:16" ht="23.25" customHeight="1" thickBot="1">
      <c r="A38" s="42" t="s">
        <v>26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1:16" ht="12.75" customHeight="1">
      <c r="A39" s="45" t="s">
        <v>0</v>
      </c>
      <c r="B39" s="47" t="s">
        <v>1</v>
      </c>
      <c r="C39" s="40" t="s">
        <v>2</v>
      </c>
      <c r="D39" s="40" t="s">
        <v>3</v>
      </c>
      <c r="E39" s="3" t="s">
        <v>54</v>
      </c>
      <c r="F39" s="40" t="s">
        <v>3</v>
      </c>
      <c r="G39" s="3" t="s">
        <v>55</v>
      </c>
      <c r="H39" s="40" t="s">
        <v>3</v>
      </c>
      <c r="I39" s="3" t="s">
        <v>56</v>
      </c>
      <c r="J39" s="40" t="s">
        <v>3</v>
      </c>
      <c r="K39" s="3" t="s">
        <v>57</v>
      </c>
      <c r="L39" s="40" t="s">
        <v>3</v>
      </c>
      <c r="M39" s="3" t="s">
        <v>58</v>
      </c>
      <c r="N39" s="40" t="s">
        <v>3</v>
      </c>
      <c r="O39" s="3" t="s">
        <v>59</v>
      </c>
      <c r="P39" s="40" t="s">
        <v>3</v>
      </c>
    </row>
    <row r="40" spans="1:16" ht="19.5" customHeight="1" thickBot="1">
      <c r="A40" s="46"/>
      <c r="B40" s="48"/>
      <c r="C40" s="41"/>
      <c r="D40" s="41"/>
      <c r="E40" s="14" t="s">
        <v>65</v>
      </c>
      <c r="F40" s="41"/>
      <c r="G40" s="14" t="s">
        <v>64</v>
      </c>
      <c r="H40" s="41"/>
      <c r="I40" s="14" t="s">
        <v>63</v>
      </c>
      <c r="J40" s="41"/>
      <c r="K40" s="14" t="s">
        <v>62</v>
      </c>
      <c r="L40" s="41"/>
      <c r="M40" s="14" t="s">
        <v>61</v>
      </c>
      <c r="N40" s="41"/>
      <c r="O40" s="14" t="s">
        <v>60</v>
      </c>
      <c r="P40" s="41"/>
    </row>
    <row r="41" spans="1:21" ht="29.25" customHeight="1">
      <c r="A41" s="4" t="s">
        <v>12</v>
      </c>
      <c r="B41" s="5" t="s">
        <v>27</v>
      </c>
      <c r="C41" s="20">
        <v>29245.728</v>
      </c>
      <c r="D41" s="13">
        <f aca="true" t="shared" si="2" ref="D41:D47">C41/$C$26</f>
        <v>0.04761904901468146</v>
      </c>
      <c r="E41" s="22">
        <f>$C$9/12</f>
        <v>2437.144</v>
      </c>
      <c r="F41" s="13">
        <f>E41/$C$9</f>
        <v>0.08333333333333333</v>
      </c>
      <c r="G41" s="22">
        <f>$C$9/12</f>
        <v>2437.144</v>
      </c>
      <c r="H41" s="13">
        <f>G41/$C$9</f>
        <v>0.08333333333333333</v>
      </c>
      <c r="I41" s="22">
        <f>$C$9/12</f>
        <v>2437.144</v>
      </c>
      <c r="J41" s="13">
        <f>I41/$C$9</f>
        <v>0.08333333333333333</v>
      </c>
      <c r="K41" s="22">
        <f>$C$9/12</f>
        <v>2437.144</v>
      </c>
      <c r="L41" s="13">
        <f>K41/$C$9</f>
        <v>0.08333333333333333</v>
      </c>
      <c r="M41" s="22">
        <f>$C$9/12</f>
        <v>2437.144</v>
      </c>
      <c r="N41" s="13">
        <f>M41/$C$9</f>
        <v>0.08333333333333333</v>
      </c>
      <c r="O41" s="22">
        <f>$C$9/12</f>
        <v>2437.144</v>
      </c>
      <c r="P41" s="13">
        <f>O41/$C$9</f>
        <v>0.08333333333333333</v>
      </c>
      <c r="U41" s="39"/>
    </row>
    <row r="42" spans="1:21" ht="23.25" customHeight="1">
      <c r="A42" s="6" t="s">
        <v>13</v>
      </c>
      <c r="B42" s="7" t="s">
        <v>7</v>
      </c>
      <c r="C42" s="20">
        <v>25692.552</v>
      </c>
      <c r="D42" s="13">
        <f t="shared" si="2"/>
        <v>0.04183362756434896</v>
      </c>
      <c r="E42" s="22">
        <f>$C$10/12</f>
        <v>2141.046</v>
      </c>
      <c r="F42" s="13">
        <f>E42/$C$10</f>
        <v>0.08333333333333333</v>
      </c>
      <c r="G42" s="22">
        <f>$C$10/12</f>
        <v>2141.046</v>
      </c>
      <c r="H42" s="13">
        <f>G42/$C$10</f>
        <v>0.08333333333333333</v>
      </c>
      <c r="I42" s="22">
        <f>$C$10/12</f>
        <v>2141.046</v>
      </c>
      <c r="J42" s="13">
        <f>I42/$C$10</f>
        <v>0.08333333333333333</v>
      </c>
      <c r="K42" s="22">
        <f>$C$10/12</f>
        <v>2141.046</v>
      </c>
      <c r="L42" s="13">
        <f>K42/$C$10</f>
        <v>0.08333333333333333</v>
      </c>
      <c r="M42" s="22">
        <f>$C$10/12</f>
        <v>2141.046</v>
      </c>
      <c r="N42" s="13">
        <f>M42/$C$10</f>
        <v>0.08333333333333333</v>
      </c>
      <c r="O42" s="22">
        <f>$C$10/12</f>
        <v>2141.046</v>
      </c>
      <c r="P42" s="13">
        <f>O42/$C$10</f>
        <v>0.08333333333333333</v>
      </c>
      <c r="U42" s="39"/>
    </row>
    <row r="43" spans="1:21" ht="23.25" customHeight="1">
      <c r="A43" s="6" t="s">
        <v>14</v>
      </c>
      <c r="B43" s="7" t="s">
        <v>9</v>
      </c>
      <c r="C43" s="20">
        <v>3812.3999999999996</v>
      </c>
      <c r="D43" s="13">
        <f t="shared" si="2"/>
        <v>0.006207500201860989</v>
      </c>
      <c r="E43" s="22"/>
      <c r="F43" s="13"/>
      <c r="G43" s="22"/>
      <c r="H43" s="13"/>
      <c r="I43" s="22"/>
      <c r="J43" s="13"/>
      <c r="K43" s="22"/>
      <c r="L43" s="13"/>
      <c r="M43" s="22"/>
      <c r="N43" s="13"/>
      <c r="O43" s="22"/>
      <c r="P43" s="11"/>
      <c r="U43" s="39"/>
    </row>
    <row r="44" spans="1:21" ht="23.25" customHeight="1">
      <c r="A44" s="6" t="s">
        <v>28</v>
      </c>
      <c r="B44" s="7" t="s">
        <v>29</v>
      </c>
      <c r="C44" s="20">
        <v>8773.655999999999</v>
      </c>
      <c r="D44" s="13">
        <f t="shared" si="2"/>
        <v>0.014285613102260748</v>
      </c>
      <c r="E44" s="22">
        <f>$C$12/12</f>
        <v>731.1379999999999</v>
      </c>
      <c r="F44" s="13">
        <f>E44/$C$12</f>
        <v>0.08333333333333333</v>
      </c>
      <c r="G44" s="22">
        <f>$C$12/12</f>
        <v>731.1379999999999</v>
      </c>
      <c r="H44" s="13">
        <f>G44/$C$12</f>
        <v>0.08333333333333333</v>
      </c>
      <c r="I44" s="22">
        <f>$C$12/12</f>
        <v>731.1379999999999</v>
      </c>
      <c r="J44" s="13">
        <f>I44/$C$12</f>
        <v>0.08333333333333333</v>
      </c>
      <c r="K44" s="22">
        <f>$C$12/12</f>
        <v>731.1379999999999</v>
      </c>
      <c r="L44" s="13">
        <f>K44/$C$12</f>
        <v>0.08333333333333333</v>
      </c>
      <c r="M44" s="22">
        <f>$C$12/12</f>
        <v>731.1379999999999</v>
      </c>
      <c r="N44" s="13">
        <f>M44/$C$12</f>
        <v>0.08333333333333333</v>
      </c>
      <c r="O44" s="22">
        <f>$C$12/12</f>
        <v>731.1379999999999</v>
      </c>
      <c r="P44" s="13">
        <f>O44/$C$12</f>
        <v>0.08333333333333333</v>
      </c>
      <c r="U44" s="39"/>
    </row>
    <row r="45" spans="1:21" ht="23.25" customHeight="1">
      <c r="A45" s="6" t="s">
        <v>10</v>
      </c>
      <c r="B45" s="5" t="s">
        <v>8</v>
      </c>
      <c r="C45" s="20">
        <v>154331.01</v>
      </c>
      <c r="D45" s="13">
        <f t="shared" si="2"/>
        <v>0.2512878438066337</v>
      </c>
      <c r="E45" s="22">
        <f>$C$13/12</f>
        <v>12860.917500000001</v>
      </c>
      <c r="F45" s="13">
        <f>E45/$C$13</f>
        <v>0.08333333333333334</v>
      </c>
      <c r="G45" s="22">
        <f>$C$13/12</f>
        <v>12860.917500000001</v>
      </c>
      <c r="H45" s="13">
        <f>G45/$C$13</f>
        <v>0.08333333333333334</v>
      </c>
      <c r="I45" s="22">
        <f>$C$13/12</f>
        <v>12860.917500000001</v>
      </c>
      <c r="J45" s="13">
        <f>I45/$C$13</f>
        <v>0.08333333333333334</v>
      </c>
      <c r="K45" s="22">
        <f>$C$13/12</f>
        <v>12860.917500000001</v>
      </c>
      <c r="L45" s="13">
        <f>K45/$C$13</f>
        <v>0.08333333333333334</v>
      </c>
      <c r="M45" s="22">
        <f>$C$13/12</f>
        <v>12860.917500000001</v>
      </c>
      <c r="N45" s="13">
        <f>M45/$C$13</f>
        <v>0.08333333333333334</v>
      </c>
      <c r="O45" s="22">
        <f>$C$13/12</f>
        <v>12860.917500000001</v>
      </c>
      <c r="P45" s="13">
        <f>O45/$C$13</f>
        <v>0.08333333333333334</v>
      </c>
      <c r="U45" s="39"/>
    </row>
    <row r="46" spans="1:21" ht="23.25" customHeight="1">
      <c r="A46" s="6" t="s">
        <v>11</v>
      </c>
      <c r="B46" s="5" t="s">
        <v>45</v>
      </c>
      <c r="C46" s="20">
        <v>1716</v>
      </c>
      <c r="D46" s="13">
        <f t="shared" si="2"/>
        <v>0.002794058951419961</v>
      </c>
      <c r="E46" s="22"/>
      <c r="F46" s="13"/>
      <c r="G46" s="22"/>
      <c r="H46" s="13"/>
      <c r="I46" s="22"/>
      <c r="J46" s="13"/>
      <c r="K46" s="22">
        <f>C46</f>
        <v>1716</v>
      </c>
      <c r="L46" s="13">
        <f>K46/C46</f>
        <v>1</v>
      </c>
      <c r="M46" s="22"/>
      <c r="N46" s="13"/>
      <c r="O46" s="22"/>
      <c r="P46" s="11"/>
      <c r="U46" s="39"/>
    </row>
    <row r="47" spans="1:21" ht="23.25" customHeight="1">
      <c r="A47" s="4" t="s">
        <v>5</v>
      </c>
      <c r="B47" s="5" t="s">
        <v>15</v>
      </c>
      <c r="C47" s="20">
        <v>4110.648</v>
      </c>
      <c r="D47" s="13">
        <f t="shared" si="2"/>
        <v>0.0066931193709420505</v>
      </c>
      <c r="E47" s="22">
        <f>C47</f>
        <v>4110.648</v>
      </c>
      <c r="F47" s="13">
        <f>E47/C47</f>
        <v>1</v>
      </c>
      <c r="G47" s="22"/>
      <c r="H47" s="13"/>
      <c r="I47" s="22"/>
      <c r="J47" s="13"/>
      <c r="K47" s="22"/>
      <c r="L47" s="13"/>
      <c r="M47" s="22"/>
      <c r="N47" s="13"/>
      <c r="O47" s="22"/>
      <c r="P47" s="11"/>
      <c r="U47" s="39"/>
    </row>
    <row r="48" spans="1:21" ht="23.25" customHeight="1">
      <c r="A48" s="4" t="s">
        <v>30</v>
      </c>
      <c r="B48" s="5" t="s">
        <v>31</v>
      </c>
      <c r="C48" s="20">
        <v>5647.139999999999</v>
      </c>
      <c r="D48" s="13">
        <f aca="true" t="shared" si="3" ref="D48:D55">C48/$C$26</f>
        <v>0.00919489630939494</v>
      </c>
      <c r="E48" s="22">
        <f>C48</f>
        <v>5647.139999999999</v>
      </c>
      <c r="F48" s="13">
        <f>E48/C48</f>
        <v>1</v>
      </c>
      <c r="G48" s="22"/>
      <c r="H48" s="13"/>
      <c r="I48" s="22"/>
      <c r="J48" s="13"/>
      <c r="K48" s="22"/>
      <c r="L48" s="13"/>
      <c r="M48" s="22"/>
      <c r="N48" s="13"/>
      <c r="O48" s="22"/>
      <c r="P48" s="11"/>
      <c r="U48" s="39"/>
    </row>
    <row r="49" spans="1:21" ht="23.25" customHeight="1">
      <c r="A49" s="4" t="s">
        <v>32</v>
      </c>
      <c r="B49" s="5" t="s">
        <v>33</v>
      </c>
      <c r="C49" s="20">
        <v>96412.82400000001</v>
      </c>
      <c r="D49" s="13">
        <f t="shared" si="3"/>
        <v>0.15698316662521983</v>
      </c>
      <c r="E49" s="22">
        <f>$C$49/6</f>
        <v>16068.804000000002</v>
      </c>
      <c r="F49" s="13">
        <f>E49/$C$49</f>
        <v>0.16666666666666669</v>
      </c>
      <c r="G49" s="22">
        <f>$C$49/6</f>
        <v>16068.804000000002</v>
      </c>
      <c r="H49" s="13">
        <f>G49/$C$49</f>
        <v>0.16666666666666669</v>
      </c>
      <c r="I49" s="22">
        <f>$C$49/6</f>
        <v>16068.804000000002</v>
      </c>
      <c r="J49" s="13">
        <f>I49/$C$49</f>
        <v>0.16666666666666669</v>
      </c>
      <c r="K49" s="22">
        <f>$C$49/6</f>
        <v>16068.804000000002</v>
      </c>
      <c r="L49" s="13">
        <f>K49/$C$49</f>
        <v>0.16666666666666669</v>
      </c>
      <c r="M49" s="22">
        <f>$C$49/6</f>
        <v>16068.804000000002</v>
      </c>
      <c r="N49" s="13">
        <f>M49/$C$49</f>
        <v>0.16666666666666669</v>
      </c>
      <c r="O49" s="22">
        <f>$C$49/6</f>
        <v>16068.804000000002</v>
      </c>
      <c r="P49" s="13">
        <f>O49/$C$49</f>
        <v>0.16666666666666669</v>
      </c>
      <c r="U49" s="39"/>
    </row>
    <row r="50" spans="1:21" ht="36">
      <c r="A50" s="4" t="s">
        <v>34</v>
      </c>
      <c r="B50" s="5" t="s">
        <v>35</v>
      </c>
      <c r="C50" s="20">
        <v>31354.392</v>
      </c>
      <c r="D50" s="13">
        <f t="shared" si="3"/>
        <v>0.05105245899413194</v>
      </c>
      <c r="E50" s="22">
        <f>$C$50/6</f>
        <v>5225.732</v>
      </c>
      <c r="F50" s="13">
        <f>E50/$C$50</f>
        <v>0.16666666666666666</v>
      </c>
      <c r="G50" s="22">
        <f>$C$50/6</f>
        <v>5225.732</v>
      </c>
      <c r="H50" s="13">
        <f>G50/$C$50</f>
        <v>0.16666666666666666</v>
      </c>
      <c r="I50" s="22">
        <f>$C$50/6</f>
        <v>5225.732</v>
      </c>
      <c r="J50" s="13">
        <f>I50/$C$50</f>
        <v>0.16666666666666666</v>
      </c>
      <c r="K50" s="22">
        <f>$C$50/6</f>
        <v>5225.732</v>
      </c>
      <c r="L50" s="13">
        <f>K50/$C$50</f>
        <v>0.16666666666666666</v>
      </c>
      <c r="M50" s="22">
        <f>$C$50/6</f>
        <v>5225.732</v>
      </c>
      <c r="N50" s="13">
        <f>M50/$C$50</f>
        <v>0.16666666666666666</v>
      </c>
      <c r="O50" s="22">
        <f>$C$50/6</f>
        <v>5225.732</v>
      </c>
      <c r="P50" s="13">
        <f>O50/$C$50</f>
        <v>0.16666666666666666</v>
      </c>
      <c r="U50" s="39"/>
    </row>
    <row r="51" spans="1:21" ht="39" customHeight="1">
      <c r="A51" s="4" t="s">
        <v>36</v>
      </c>
      <c r="B51" s="5" t="s">
        <v>37</v>
      </c>
      <c r="C51" s="20">
        <v>25884.852</v>
      </c>
      <c r="D51" s="13">
        <f t="shared" si="3"/>
        <v>0.042146738016772066</v>
      </c>
      <c r="E51" s="22">
        <f>$C$51/6</f>
        <v>4314.142</v>
      </c>
      <c r="F51" s="13">
        <f>E51/$C$51</f>
        <v>0.16666666666666666</v>
      </c>
      <c r="G51" s="22">
        <f>$C$51/6</f>
        <v>4314.142</v>
      </c>
      <c r="H51" s="13">
        <f>G51/$C$51</f>
        <v>0.16666666666666666</v>
      </c>
      <c r="I51" s="22">
        <f>$C$51/6</f>
        <v>4314.142</v>
      </c>
      <c r="J51" s="13">
        <f>I51/$C$51</f>
        <v>0.16666666666666666</v>
      </c>
      <c r="K51" s="22">
        <f>$C$51/6</f>
        <v>4314.142</v>
      </c>
      <c r="L51" s="13">
        <f>K51/$C$51</f>
        <v>0.16666666666666666</v>
      </c>
      <c r="M51" s="22">
        <f>$C$51/6</f>
        <v>4314.142</v>
      </c>
      <c r="N51" s="13">
        <f>M51/$C$51</f>
        <v>0.16666666666666666</v>
      </c>
      <c r="O51" s="22">
        <f>$C$51/6</f>
        <v>4314.142</v>
      </c>
      <c r="P51" s="13">
        <f>O51/$C$51</f>
        <v>0.16666666666666666</v>
      </c>
      <c r="U51" s="39"/>
    </row>
    <row r="52" spans="1:21" ht="24">
      <c r="A52" s="4" t="s">
        <v>38</v>
      </c>
      <c r="B52" s="5" t="s">
        <v>39</v>
      </c>
      <c r="C52" s="20">
        <v>119616.06</v>
      </c>
      <c r="D52" s="13">
        <f t="shared" si="3"/>
        <v>0.19476359159474774</v>
      </c>
      <c r="E52" s="22"/>
      <c r="F52" s="13"/>
      <c r="G52" s="22"/>
      <c r="H52" s="13"/>
      <c r="I52" s="22"/>
      <c r="J52" s="13"/>
      <c r="K52" s="22"/>
      <c r="L52" s="13"/>
      <c r="M52" s="22"/>
      <c r="N52" s="13"/>
      <c r="O52" s="22"/>
      <c r="P52" s="11"/>
      <c r="U52" s="39"/>
    </row>
    <row r="53" spans="1:21" ht="23.25" customHeight="1">
      <c r="A53" s="4" t="s">
        <v>6</v>
      </c>
      <c r="B53" s="5" t="s">
        <v>40</v>
      </c>
      <c r="C53" s="20">
        <v>99636.21599999999</v>
      </c>
      <c r="D53" s="13">
        <f t="shared" si="3"/>
        <v>0.16223162074616124</v>
      </c>
      <c r="E53" s="22"/>
      <c r="F53" s="13"/>
      <c r="G53" s="22"/>
      <c r="H53" s="13"/>
      <c r="I53" s="22">
        <f>$C$53/4</f>
        <v>24909.053999999996</v>
      </c>
      <c r="J53" s="13">
        <f>I53/$C$53</f>
        <v>0.25</v>
      </c>
      <c r="K53" s="22">
        <f>$C$53/4</f>
        <v>24909.053999999996</v>
      </c>
      <c r="L53" s="13">
        <f>K53/$C$53</f>
        <v>0.25</v>
      </c>
      <c r="M53" s="22">
        <f>$C$53/4</f>
        <v>24909.053999999996</v>
      </c>
      <c r="N53" s="13">
        <f>M53/$C$53</f>
        <v>0.25</v>
      </c>
      <c r="O53" s="22">
        <f>$C$53/4</f>
        <v>24909.053999999996</v>
      </c>
      <c r="P53" s="13">
        <f>O53/$C$53</f>
        <v>0.25</v>
      </c>
      <c r="U53" s="39"/>
    </row>
    <row r="54" spans="1:21" ht="42.75" customHeight="1">
      <c r="A54" s="4" t="s">
        <v>41</v>
      </c>
      <c r="B54" s="5" t="s">
        <v>42</v>
      </c>
      <c r="C54" s="20">
        <v>5816.664</v>
      </c>
      <c r="D54" s="13">
        <f t="shared" si="3"/>
        <v>0.009470921979371931</v>
      </c>
      <c r="E54" s="22">
        <f>C54/2</f>
        <v>2908.332</v>
      </c>
      <c r="F54" s="13">
        <f>E54/C54</f>
        <v>0.5</v>
      </c>
      <c r="G54" s="22">
        <f>C54/2</f>
        <v>2908.332</v>
      </c>
      <c r="H54" s="13">
        <f>G54/C54</f>
        <v>0.5</v>
      </c>
      <c r="I54" s="22"/>
      <c r="J54" s="13"/>
      <c r="K54" s="22"/>
      <c r="L54" s="13"/>
      <c r="M54" s="22"/>
      <c r="N54" s="13"/>
      <c r="O54" s="22"/>
      <c r="P54" s="13"/>
      <c r="U54" s="39"/>
    </row>
    <row r="55" spans="1:21" ht="23.25" customHeight="1">
      <c r="A55" s="4" t="s">
        <v>44</v>
      </c>
      <c r="B55" s="5" t="s">
        <v>43</v>
      </c>
      <c r="C55" s="20">
        <v>2110.128</v>
      </c>
      <c r="D55" s="13">
        <f t="shared" si="3"/>
        <v>0.0034357937220523887</v>
      </c>
      <c r="E55" s="22">
        <f>C55/2</f>
        <v>1055.064</v>
      </c>
      <c r="F55" s="13">
        <f>E55/C55</f>
        <v>0.5</v>
      </c>
      <c r="G55" s="22">
        <f>C55/2</f>
        <v>1055.064</v>
      </c>
      <c r="H55" s="13">
        <f>G55/C55</f>
        <v>0.5</v>
      </c>
      <c r="I55" s="22"/>
      <c r="J55" s="13"/>
      <c r="K55" s="22"/>
      <c r="L55" s="13"/>
      <c r="M55" s="22"/>
      <c r="N55" s="13"/>
      <c r="O55" s="22"/>
      <c r="P55" s="11"/>
      <c r="U55" s="39"/>
    </row>
    <row r="56" spans="1:21" ht="23.25" customHeight="1">
      <c r="A56" s="4"/>
      <c r="B56" s="5"/>
      <c r="C56" s="20"/>
      <c r="D56" s="13"/>
      <c r="E56" s="22"/>
      <c r="F56" s="13"/>
      <c r="G56" s="22"/>
      <c r="H56" s="13"/>
      <c r="I56" s="22"/>
      <c r="J56" s="13"/>
      <c r="K56" s="22"/>
      <c r="L56" s="13"/>
      <c r="M56" s="22"/>
      <c r="N56" s="13"/>
      <c r="O56" s="22"/>
      <c r="P56" s="11"/>
      <c r="U56" s="39"/>
    </row>
    <row r="57" spans="1:16" ht="23.25" customHeight="1">
      <c r="A57" s="4"/>
      <c r="B57" s="5"/>
      <c r="C57" s="20"/>
      <c r="D57" s="21"/>
      <c r="E57" s="23"/>
      <c r="F57" s="13"/>
      <c r="G57" s="23"/>
      <c r="H57" s="13"/>
      <c r="I57" s="23"/>
      <c r="J57" s="13"/>
      <c r="K57" s="23"/>
      <c r="L57" s="13"/>
      <c r="M57" s="23"/>
      <c r="N57" s="13"/>
      <c r="O57" s="23"/>
      <c r="P57" s="11"/>
    </row>
    <row r="58" spans="1:16" ht="23.25" customHeight="1">
      <c r="A58" s="9"/>
      <c r="B58" s="37" t="s">
        <v>22</v>
      </c>
      <c r="C58" s="12"/>
      <c r="D58" s="15"/>
      <c r="E58" s="16">
        <f>SUM(E41:E57)</f>
        <v>57500.1075</v>
      </c>
      <c r="F58" s="15">
        <f>E58/$C$26</f>
        <v>0.09362394526106353</v>
      </c>
      <c r="G58" s="16">
        <f>SUM(G41:G57)</f>
        <v>47742.3195</v>
      </c>
      <c r="H58" s="15">
        <f>G58/$C$26</f>
        <v>0.07773592958072653</v>
      </c>
      <c r="I58" s="16">
        <f>SUM(I41:I57)</f>
        <v>68687.9775</v>
      </c>
      <c r="J58" s="15">
        <f>I58/$C$26</f>
        <v>0.11184047691655469</v>
      </c>
      <c r="K58" s="16">
        <f>SUM(K41:K57)</f>
        <v>70403.9775</v>
      </c>
      <c r="L58" s="15">
        <f>K58/$C$26</f>
        <v>0.11463453586797465</v>
      </c>
      <c r="M58" s="16">
        <f>SUM(M41:M57)</f>
        <v>68687.9775</v>
      </c>
      <c r="N58" s="15">
        <f>M58/$C$26</f>
        <v>0.11184047691655469</v>
      </c>
      <c r="O58" s="16">
        <f>SUM(O41:O57)</f>
        <v>68687.9775</v>
      </c>
      <c r="P58" s="15">
        <f>O58/$C$26</f>
        <v>0.11184047691655469</v>
      </c>
    </row>
    <row r="59" spans="1:16" ht="23.25" customHeight="1" thickBot="1">
      <c r="A59" s="8"/>
      <c r="B59" s="17" t="s">
        <v>4</v>
      </c>
      <c r="C59" s="18"/>
      <c r="D59" s="19"/>
      <c r="E59" s="18">
        <f>E58+O27</f>
        <v>289950.0405</v>
      </c>
      <c r="F59" s="19">
        <f>E59/$C$27</f>
        <v>0.4721081038016347</v>
      </c>
      <c r="G59" s="18">
        <f>G58+E59</f>
        <v>337692.36</v>
      </c>
      <c r="H59" s="19">
        <f>G59/$C$27</f>
        <v>0.5498440333823612</v>
      </c>
      <c r="I59" s="18">
        <f>I58+G59</f>
        <v>406380.33749999997</v>
      </c>
      <c r="J59" s="19">
        <f>I59/$C$27</f>
        <v>0.6616845102989158</v>
      </c>
      <c r="K59" s="18">
        <f>K58+I59</f>
        <v>476784.31499999994</v>
      </c>
      <c r="L59" s="19">
        <f>K59/$C$27</f>
        <v>0.7763190461668905</v>
      </c>
      <c r="M59" s="18">
        <f>M58+K59</f>
        <v>545472.2925</v>
      </c>
      <c r="N59" s="19">
        <f>M59/$C$27</f>
        <v>0.8881595230834453</v>
      </c>
      <c r="O59" s="18">
        <f>O58+M59</f>
        <v>614160.27</v>
      </c>
      <c r="P59" s="19">
        <f>O59/$C$27</f>
        <v>1</v>
      </c>
    </row>
  </sheetData>
  <sheetProtection/>
  <mergeCells count="32">
    <mergeCell ref="B1:P1"/>
    <mergeCell ref="A2:P2"/>
    <mergeCell ref="A4:P4"/>
    <mergeCell ref="A5:P5"/>
    <mergeCell ref="A6:P6"/>
    <mergeCell ref="A3:P3"/>
    <mergeCell ref="B7:B8"/>
    <mergeCell ref="P7:P8"/>
    <mergeCell ref="D7:D8"/>
    <mergeCell ref="H7:H8"/>
    <mergeCell ref="J7:J8"/>
    <mergeCell ref="L7:L8"/>
    <mergeCell ref="N39:N40"/>
    <mergeCell ref="N7:N8"/>
    <mergeCell ref="B33:P33"/>
    <mergeCell ref="A34:P34"/>
    <mergeCell ref="A35:P35"/>
    <mergeCell ref="A36:P36"/>
    <mergeCell ref="A37:P37"/>
    <mergeCell ref="C7:C8"/>
    <mergeCell ref="F7:F8"/>
    <mergeCell ref="A7:A8"/>
    <mergeCell ref="P39:P40"/>
    <mergeCell ref="A38:P38"/>
    <mergeCell ref="A39:A40"/>
    <mergeCell ref="B39:B40"/>
    <mergeCell ref="C39:C40"/>
    <mergeCell ref="D39:D40"/>
    <mergeCell ref="F39:F40"/>
    <mergeCell ref="H39:H40"/>
    <mergeCell ref="J39:J40"/>
    <mergeCell ref="L39:L4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67" r:id="rId2"/>
  <ignoredErrors>
    <ignoredError sqref="F41:P60 F9:P22 F24:P29 F23:O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neivaguarabu</cp:lastModifiedBy>
  <cp:lastPrinted>2018-02-09T13:51:24Z</cp:lastPrinted>
  <dcterms:created xsi:type="dcterms:W3CDTF">2006-01-12T17:38:02Z</dcterms:created>
  <dcterms:modified xsi:type="dcterms:W3CDTF">2018-09-25T19:23:14Z</dcterms:modified>
  <cp:category/>
  <cp:version/>
  <cp:contentType/>
  <cp:contentStatus/>
</cp:coreProperties>
</file>