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EstaPasta_de_trabalho"/>
  <bookViews>
    <workbookView xWindow="360" yWindow="90" windowWidth="9690" windowHeight="6795" activeTab="0"/>
  </bookViews>
  <sheets>
    <sheet name="cronograma" sheetId="1" r:id="rId1"/>
  </sheets>
  <definedNames>
    <definedName name="_xlnm.Print_Area" localSheetId="0">'cronograma'!$A$1:$N$36</definedName>
  </definedNames>
  <calcPr fullCalcOnLoad="1"/>
</workbook>
</file>

<file path=xl/sharedStrings.xml><?xml version="1.0" encoding="utf-8"?>
<sst xmlns="http://schemas.openxmlformats.org/spreadsheetml/2006/main" count="41" uniqueCount="34">
  <si>
    <t>ITEM</t>
  </si>
  <si>
    <t xml:space="preserve">      PREFEITURA MUNICIPAL DE CASIMIRO DE ABREU</t>
  </si>
  <si>
    <t xml:space="preserve">                           CRONOGRAMA FÍSICO FINANCEIRO</t>
  </si>
  <si>
    <t>DISCRIMINAÇÃO</t>
  </si>
  <si>
    <t>SUB</t>
  </si>
  <si>
    <t>%</t>
  </si>
  <si>
    <t>1a. MED.</t>
  </si>
  <si>
    <t>TOTAIS</t>
  </si>
  <si>
    <t>30 DIAS</t>
  </si>
  <si>
    <t>01</t>
  </si>
  <si>
    <t>02</t>
  </si>
  <si>
    <t>03</t>
  </si>
  <si>
    <t>04</t>
  </si>
  <si>
    <t>05</t>
  </si>
  <si>
    <t>TOTAL (R$)</t>
  </si>
  <si>
    <t>TOTAL ACUMULADO(R$)</t>
  </si>
  <si>
    <t>06</t>
  </si>
  <si>
    <t>07</t>
  </si>
  <si>
    <t>08</t>
  </si>
  <si>
    <t>09</t>
  </si>
  <si>
    <r>
      <t xml:space="preserve">  ÓRGÃO</t>
    </r>
    <r>
      <rPr>
        <sz val="12"/>
        <color indexed="12"/>
        <rFont val="Stylus BT"/>
        <family val="2"/>
      </rPr>
      <t xml:space="preserve">: Secretaria Municipal de Obras, Serviço Públicos </t>
    </r>
  </si>
  <si>
    <t>CANTEIRO DE OBRAS</t>
  </si>
  <si>
    <t>SERVIÇOS COMPLEMENTARES</t>
  </si>
  <si>
    <r>
      <t xml:space="preserve"> PRAZO DE EXECUÇÃO:60(sessenta</t>
    </r>
    <r>
      <rPr>
        <sz val="12"/>
        <color indexed="12"/>
        <rFont val="Stylus BT"/>
        <family val="2"/>
      </rPr>
      <t>) dias</t>
    </r>
  </si>
  <si>
    <t>TRANSPORTES</t>
  </si>
  <si>
    <t>PINTURA</t>
  </si>
  <si>
    <r>
      <t xml:space="preserve"> OBJETO:</t>
    </r>
    <r>
      <rPr>
        <sz val="12"/>
        <color indexed="12"/>
        <rFont val="Stylus BT"/>
        <family val="2"/>
      </rPr>
      <t xml:space="preserve"> REFORMA DA DO CAMPO DE GRAMA SINTETICA E ESTREET BALL.</t>
    </r>
  </si>
  <si>
    <t xml:space="preserve"> LOCAL : RUA FABIO JOSÉ RIBEIRO  S/Nº - SANTA TEREZINHA - CASIMIRO DE  ABREU - RJ</t>
  </si>
  <si>
    <t>SERVIÇOS DE PARQUES E JARDINS</t>
  </si>
  <si>
    <t>REVESTIMENTO DE PAREDES</t>
  </si>
  <si>
    <t>INTALAÇÃOESELETRICAS</t>
  </si>
  <si>
    <t>APARELHOS ELETRICOS, HIDRO-SANIATRIOS</t>
  </si>
  <si>
    <t>60 DIAS</t>
  </si>
  <si>
    <t>ANEXO VI - CRONOGRAMA FÍSICO-FINANCEIRO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</si>
</sst>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#0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</numFmts>
  <fonts count="44">
    <font>
      <sz val="10"/>
      <name val="Arial"/>
      <family val="0"/>
    </font>
    <font>
      <sz val="10"/>
      <color indexed="12"/>
      <name val="Stylus BT"/>
      <family val="2"/>
    </font>
    <font>
      <b/>
      <sz val="22"/>
      <color indexed="12"/>
      <name val="Stylus BT"/>
      <family val="2"/>
    </font>
    <font>
      <b/>
      <sz val="12"/>
      <color indexed="12"/>
      <name val="Stylus BT"/>
      <family val="2"/>
    </font>
    <font>
      <sz val="12"/>
      <color indexed="12"/>
      <name val="Stylus BT"/>
      <family val="2"/>
    </font>
    <font>
      <sz val="14"/>
      <color indexed="12"/>
      <name val="Stylus BT"/>
      <family val="2"/>
    </font>
    <font>
      <b/>
      <sz val="9"/>
      <color indexed="12"/>
      <name val="Stylus BT"/>
      <family val="2"/>
    </font>
    <font>
      <b/>
      <sz val="9"/>
      <name val="Stylus BT"/>
      <family val="2"/>
    </font>
    <font>
      <b/>
      <sz val="10"/>
      <color indexed="12"/>
      <name val="Stylus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3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double">
        <color indexed="3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32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32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3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3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3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32"/>
      </right>
      <top>
        <color indexed="63"/>
      </top>
      <bottom style="double">
        <color indexed="12"/>
      </bottom>
    </border>
    <border>
      <left style="thin">
        <color indexed="12"/>
      </left>
      <right style="double">
        <color indexed="3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double">
        <color indexed="32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32"/>
      </right>
      <top>
        <color indexed="63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double">
        <color indexed="3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1" fillId="0" borderId="0" xfId="0" applyFont="1" applyAlignment="1">
      <alignment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1" fillId="0" borderId="15" xfId="0" applyFont="1" applyBorder="1" applyAlignment="1">
      <alignment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65" fontId="6" fillId="0" borderId="0" xfId="51" applyFont="1" applyBorder="1" applyAlignment="1">
      <alignment/>
    </xf>
    <xf numFmtId="4" fontId="6" fillId="0" borderId="0" xfId="51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165" fontId="7" fillId="0" borderId="0" xfId="51" applyFont="1" applyAlignment="1">
      <alignment/>
    </xf>
    <xf numFmtId="4" fontId="7" fillId="0" borderId="0" xfId="51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65" fontId="6" fillId="0" borderId="0" xfId="51" applyFont="1" applyAlignment="1">
      <alignment/>
    </xf>
    <xf numFmtId="4" fontId="6" fillId="0" borderId="0" xfId="51" applyNumberFormat="1" applyFont="1" applyAlignment="1">
      <alignment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/>
    </xf>
    <xf numFmtId="0" fontId="8" fillId="0" borderId="17" xfId="0" applyFont="1" applyBorder="1" applyAlignment="1" quotePrefix="1">
      <alignment horizontal="center"/>
    </xf>
    <xf numFmtId="0" fontId="8" fillId="0" borderId="15" xfId="0" applyFont="1" applyBorder="1" applyAlignment="1" quotePrefix="1">
      <alignment horizontal="centerContinuous"/>
    </xf>
    <xf numFmtId="0" fontId="8" fillId="0" borderId="15" xfId="0" applyFont="1" applyBorder="1" applyAlignment="1">
      <alignment horizontal="left"/>
    </xf>
    <xf numFmtId="165" fontId="8" fillId="0" borderId="15" xfId="51" applyFont="1" applyBorder="1" applyAlignment="1">
      <alignment horizontal="left"/>
    </xf>
    <xf numFmtId="4" fontId="8" fillId="0" borderId="18" xfId="51" applyNumberFormat="1" applyFont="1" applyBorder="1" applyAlignment="1">
      <alignment vertical="justify"/>
    </xf>
    <xf numFmtId="2" fontId="8" fillId="0" borderId="19" xfId="0" applyNumberFormat="1" applyFont="1" applyBorder="1" applyAlignment="1">
      <alignment/>
    </xf>
    <xf numFmtId="4" fontId="8" fillId="0" borderId="18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2" fontId="8" fillId="0" borderId="22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2" fontId="8" fillId="0" borderId="24" xfId="0" applyNumberFormat="1" applyFont="1" applyBorder="1" applyAlignment="1">
      <alignment horizontal="right"/>
    </xf>
    <xf numFmtId="2" fontId="8" fillId="0" borderId="25" xfId="0" applyNumberFormat="1" applyFont="1" applyBorder="1" applyAlignment="1">
      <alignment horizontal="right"/>
    </xf>
    <xf numFmtId="168" fontId="8" fillId="0" borderId="17" xfId="51" applyNumberFormat="1" applyFont="1" applyBorder="1" applyAlignment="1" quotePrefix="1">
      <alignment horizontal="center"/>
    </xf>
    <xf numFmtId="168" fontId="8" fillId="0" borderId="15" xfId="51" applyNumberFormat="1" applyFont="1" applyBorder="1" applyAlignment="1" quotePrefix="1">
      <alignment horizontal="centerContinuous"/>
    </xf>
    <xf numFmtId="4" fontId="8" fillId="0" borderId="18" xfId="51" applyNumberFormat="1" applyFont="1" applyBorder="1" applyAlignment="1">
      <alignment horizontal="right" vertical="justify"/>
    </xf>
    <xf numFmtId="0" fontId="8" fillId="0" borderId="1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/>
    </xf>
    <xf numFmtId="165" fontId="8" fillId="0" borderId="27" xfId="51" applyFont="1" applyBorder="1" applyAlignment="1">
      <alignment/>
    </xf>
    <xf numFmtId="4" fontId="1" fillId="0" borderId="11" xfId="51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2" fontId="8" fillId="0" borderId="30" xfId="0" applyNumberFormat="1" applyFont="1" applyBorder="1" applyAlignment="1">
      <alignment horizontal="right"/>
    </xf>
    <xf numFmtId="2" fontId="8" fillId="0" borderId="3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165" fontId="8" fillId="0" borderId="27" xfId="51" applyFont="1" applyBorder="1" applyAlignment="1">
      <alignment horizontal="left"/>
    </xf>
    <xf numFmtId="4" fontId="8" fillId="0" borderId="11" xfId="51" applyNumberFormat="1" applyFont="1" applyBorder="1" applyAlignment="1">
      <alignment/>
    </xf>
    <xf numFmtId="2" fontId="8" fillId="0" borderId="32" xfId="0" applyNumberFormat="1" applyFont="1" applyBorder="1" applyAlignment="1">
      <alignment/>
    </xf>
    <xf numFmtId="165" fontId="8" fillId="0" borderId="11" xfId="5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165" fontId="8" fillId="0" borderId="31" xfId="0" applyNumberFormat="1" applyFont="1" applyBorder="1" applyAlignment="1">
      <alignment horizontal="right"/>
    </xf>
    <xf numFmtId="0" fontId="8" fillId="0" borderId="33" xfId="0" applyFont="1" applyBorder="1" applyAlignment="1">
      <alignment/>
    </xf>
    <xf numFmtId="2" fontId="8" fillId="0" borderId="34" xfId="0" applyNumberFormat="1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2" fontId="8" fillId="0" borderId="31" xfId="0" applyNumberFormat="1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65" fontId="8" fillId="0" borderId="36" xfId="51" applyFont="1" applyBorder="1" applyAlignment="1">
      <alignment horizontal="centerContinuous"/>
    </xf>
    <xf numFmtId="4" fontId="8" fillId="0" borderId="37" xfId="51" applyNumberFormat="1" applyFont="1" applyBorder="1" applyAlignment="1">
      <alignment horizontal="center" vertical="justify"/>
    </xf>
    <xf numFmtId="0" fontId="8" fillId="0" borderId="3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51" applyFont="1" applyBorder="1" applyAlignment="1">
      <alignment horizontal="centerContinuous"/>
    </xf>
    <xf numFmtId="4" fontId="8" fillId="0" borderId="40" xfId="51" applyNumberFormat="1" applyFont="1" applyBorder="1" applyAlignment="1">
      <alignment horizontal="center" vertical="justify"/>
    </xf>
    <xf numFmtId="0" fontId="8" fillId="0" borderId="4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7" xfId="0" applyFont="1" applyBorder="1" applyAlignment="1">
      <alignment horizontal="centerContinuous"/>
    </xf>
    <xf numFmtId="165" fontId="8" fillId="0" borderId="27" xfId="51" applyFont="1" applyBorder="1" applyAlignment="1">
      <alignment horizontal="centerContinuous"/>
    </xf>
    <xf numFmtId="4" fontId="8" fillId="0" borderId="11" xfId="51" applyNumberFormat="1" applyFont="1" applyBorder="1" applyAlignment="1">
      <alignment horizontal="center" vertical="justify"/>
    </xf>
    <xf numFmtId="0" fontId="8" fillId="0" borderId="34" xfId="0" applyFont="1" applyBorder="1" applyAlignment="1">
      <alignment horizontal="centerContinuous"/>
    </xf>
    <xf numFmtId="14" fontId="8" fillId="0" borderId="11" xfId="0" applyNumberFormat="1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14" fontId="8" fillId="0" borderId="40" xfId="0" applyNumberFormat="1" applyFont="1" applyBorder="1" applyAlignment="1">
      <alignment horizontal="right"/>
    </xf>
    <xf numFmtId="2" fontId="8" fillId="0" borderId="42" xfId="0" applyNumberFormat="1" applyFont="1" applyBorder="1" applyAlignment="1">
      <alignment horizontal="right"/>
    </xf>
    <xf numFmtId="2" fontId="8" fillId="0" borderId="43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0" fontId="5" fillId="0" borderId="44" xfId="0" applyFont="1" applyBorder="1" applyAlignment="1" applyProtection="1">
      <alignment horizontal="left"/>
      <protection locked="0"/>
    </xf>
    <xf numFmtId="0" fontId="5" fillId="0" borderId="45" xfId="0" applyFont="1" applyBorder="1" applyAlignment="1" applyProtection="1">
      <alignment horizontal="left"/>
      <protection locked="0"/>
    </xf>
    <xf numFmtId="0" fontId="1" fillId="0" borderId="45" xfId="0" applyFont="1" applyBorder="1" applyAlignment="1">
      <alignment/>
    </xf>
    <xf numFmtId="0" fontId="5" fillId="0" borderId="46" xfId="0" applyFont="1" applyBorder="1" applyAlignment="1" applyProtection="1">
      <alignment horizontal="left"/>
      <protection locked="0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right"/>
    </xf>
    <xf numFmtId="2" fontId="8" fillId="0" borderId="50" xfId="0" applyNumberFormat="1" applyFont="1" applyBorder="1" applyAlignment="1">
      <alignment horizontal="right"/>
    </xf>
    <xf numFmtId="2" fontId="8" fillId="0" borderId="51" xfId="0" applyNumberFormat="1" applyFont="1" applyBorder="1" applyAlignment="1">
      <alignment horizontal="right"/>
    </xf>
    <xf numFmtId="2" fontId="8" fillId="0" borderId="45" xfId="0" applyNumberFormat="1" applyFont="1" applyBorder="1" applyAlignment="1">
      <alignment horizontal="right"/>
    </xf>
    <xf numFmtId="2" fontId="8" fillId="0" borderId="52" xfId="0" applyNumberFormat="1" applyFont="1" applyBorder="1" applyAlignment="1">
      <alignment horizontal="right"/>
    </xf>
    <xf numFmtId="0" fontId="6" fillId="0" borderId="46" xfId="0" applyFont="1" applyBorder="1" applyAlignment="1">
      <alignment/>
    </xf>
    <xf numFmtId="2" fontId="8" fillId="0" borderId="53" xfId="0" applyNumberFormat="1" applyFont="1" applyBorder="1" applyAlignment="1">
      <alignment horizontal="right"/>
    </xf>
    <xf numFmtId="4" fontId="8" fillId="0" borderId="54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0" fontId="26" fillId="0" borderId="5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46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view="pageBreakPreview" zoomScale="60" zoomScalePageLayoutView="0" workbookViewId="0" topLeftCell="A1">
      <selection activeCell="W21" sqref="W21"/>
    </sheetView>
  </sheetViews>
  <sheetFormatPr defaultColWidth="10.28125" defaultRowHeight="12.75"/>
  <cols>
    <col min="1" max="1" width="4.7109375" style="22" customWidth="1"/>
    <col min="2" max="2" width="0.42578125" style="22" customWidth="1"/>
    <col min="3" max="3" width="51.8515625" style="22" customWidth="1"/>
    <col min="4" max="4" width="4.28125" style="23" hidden="1" customWidth="1"/>
    <col min="5" max="5" width="15.28125" style="24" customWidth="1"/>
    <col min="6" max="6" width="9.00390625" style="22" customWidth="1"/>
    <col min="7" max="7" width="17.57421875" style="25" customWidth="1"/>
    <col min="8" max="8" width="13.421875" style="25" customWidth="1"/>
    <col min="9" max="9" width="20.140625" style="25" customWidth="1"/>
    <col min="10" max="10" width="12.8515625" style="25" customWidth="1"/>
    <col min="11" max="11" width="21.28125" style="25" customWidth="1"/>
    <col min="12" max="12" width="10.00390625" style="22" customWidth="1"/>
    <col min="13" max="13" width="16.7109375" style="22" customWidth="1"/>
    <col min="14" max="14" width="13.8515625" style="22" customWidth="1"/>
    <col min="15" max="15" width="17.7109375" style="26" customWidth="1"/>
    <col min="16" max="31" width="10.28125" style="26" customWidth="1"/>
    <col min="32" max="16384" width="10.28125" style="22" customWidth="1"/>
  </cols>
  <sheetData>
    <row r="1" spans="1:14" s="3" customFormat="1" ht="35.25" customHeight="1">
      <c r="A1" s="112" t="s">
        <v>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3" customFormat="1" ht="27.75">
      <c r="A2" s="4"/>
      <c r="B2" s="5"/>
      <c r="C2" s="6" t="s">
        <v>1</v>
      </c>
      <c r="D2" s="5"/>
      <c r="E2" s="5"/>
      <c r="F2" s="5"/>
      <c r="H2" s="5"/>
      <c r="I2" s="5"/>
      <c r="J2" s="5"/>
      <c r="K2" s="5"/>
      <c r="L2" s="5"/>
      <c r="M2" s="5"/>
      <c r="N2" s="94"/>
    </row>
    <row r="3" spans="1:14" s="3" customFormat="1" ht="18">
      <c r="A3" s="7" t="s">
        <v>20</v>
      </c>
      <c r="B3" s="8"/>
      <c r="C3" s="9"/>
      <c r="D3" s="9"/>
      <c r="E3" s="9"/>
      <c r="F3" s="9"/>
      <c r="G3" s="9"/>
      <c r="H3" s="9"/>
      <c r="I3" s="9"/>
      <c r="J3" s="9"/>
      <c r="K3" s="10"/>
      <c r="L3" s="9"/>
      <c r="M3" s="9"/>
      <c r="N3" s="95"/>
    </row>
    <row r="4" spans="1:14" s="3" customFormat="1" ht="27.75">
      <c r="A4" s="11"/>
      <c r="B4" s="9"/>
      <c r="C4" s="12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N4" s="95"/>
    </row>
    <row r="5" spans="1:14" s="3" customFormat="1" ht="18">
      <c r="A5" s="1" t="s">
        <v>26</v>
      </c>
      <c r="B5" s="8"/>
      <c r="C5" s="9"/>
      <c r="D5" s="9"/>
      <c r="E5" s="9"/>
      <c r="F5" s="9"/>
      <c r="G5" s="9"/>
      <c r="H5" s="13"/>
      <c r="I5" s="13"/>
      <c r="J5" s="13"/>
      <c r="K5" s="14"/>
      <c r="L5" s="9"/>
      <c r="M5" s="9"/>
      <c r="N5" s="95"/>
    </row>
    <row r="6" spans="1:14" s="3" customFormat="1" ht="18">
      <c r="A6" s="1" t="s">
        <v>27</v>
      </c>
      <c r="B6" s="8"/>
      <c r="C6" s="9"/>
      <c r="D6" s="9"/>
      <c r="E6" s="9"/>
      <c r="F6" s="9"/>
      <c r="G6" s="9"/>
      <c r="H6" s="9"/>
      <c r="I6" s="9"/>
      <c r="J6" s="9"/>
      <c r="K6" s="9"/>
      <c r="L6" s="13"/>
      <c r="M6" s="13"/>
      <c r="N6" s="96"/>
    </row>
    <row r="7" spans="1:14" s="17" customFormat="1" ht="18.75" thickBot="1">
      <c r="A7" s="2" t="s">
        <v>23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97"/>
    </row>
    <row r="8" spans="1:14" s="18" customFormat="1" ht="13.5" thickTop="1">
      <c r="A8" s="72" t="s">
        <v>0</v>
      </c>
      <c r="B8" s="73"/>
      <c r="C8" s="73" t="s">
        <v>3</v>
      </c>
      <c r="D8" s="74"/>
      <c r="E8" s="75" t="s">
        <v>4</v>
      </c>
      <c r="F8" s="76" t="s">
        <v>5</v>
      </c>
      <c r="G8" s="77" t="s">
        <v>6</v>
      </c>
      <c r="H8" s="76" t="s">
        <v>5</v>
      </c>
      <c r="I8" s="77" t="s">
        <v>6</v>
      </c>
      <c r="J8" s="76" t="s">
        <v>5</v>
      </c>
      <c r="K8" s="77"/>
      <c r="L8" s="76" t="s">
        <v>5</v>
      </c>
      <c r="M8" s="77"/>
      <c r="N8" s="98" t="s">
        <v>5</v>
      </c>
    </row>
    <row r="9" spans="1:14" s="18" customFormat="1" ht="12.75">
      <c r="A9" s="78"/>
      <c r="B9" s="79"/>
      <c r="C9" s="79"/>
      <c r="D9" s="80"/>
      <c r="E9" s="81" t="s">
        <v>7</v>
      </c>
      <c r="F9" s="82"/>
      <c r="G9" s="83" t="s">
        <v>8</v>
      </c>
      <c r="H9" s="82"/>
      <c r="I9" s="83" t="s">
        <v>32</v>
      </c>
      <c r="J9" s="82"/>
      <c r="K9" s="83"/>
      <c r="L9" s="82"/>
      <c r="M9" s="83"/>
      <c r="N9" s="99"/>
    </row>
    <row r="10" spans="1:14" s="18" customFormat="1" ht="13.5" thickBot="1">
      <c r="A10" s="52"/>
      <c r="B10" s="84"/>
      <c r="C10" s="84"/>
      <c r="D10" s="85"/>
      <c r="E10" s="86"/>
      <c r="F10" s="87"/>
      <c r="G10" s="88"/>
      <c r="H10" s="89"/>
      <c r="I10" s="88"/>
      <c r="J10" s="110"/>
      <c r="K10" s="88"/>
      <c r="L10" s="89"/>
      <c r="M10" s="90"/>
      <c r="N10" s="100"/>
    </row>
    <row r="11" spans="1:15" s="18" customFormat="1" ht="19.5" customHeight="1" thickTop="1">
      <c r="A11" s="34" t="s">
        <v>9</v>
      </c>
      <c r="B11" s="35"/>
      <c r="C11" s="36" t="s">
        <v>21</v>
      </c>
      <c r="D11" s="37"/>
      <c r="E11" s="38">
        <f>1.2*1064.8</f>
        <v>1277.76</v>
      </c>
      <c r="F11" s="39">
        <f>E11/E31*100</f>
        <v>0.769498712925237</v>
      </c>
      <c r="G11" s="40">
        <f aca="true" t="shared" si="0" ref="G11:G16">E11</f>
        <v>1277.76</v>
      </c>
      <c r="H11" s="41">
        <f>(G11/E11)*100</f>
        <v>100</v>
      </c>
      <c r="I11" s="107">
        <f>E11-G11</f>
        <v>0</v>
      </c>
      <c r="J11" s="41">
        <f>(I11/G11)*100</f>
        <v>0</v>
      </c>
      <c r="K11" s="42"/>
      <c r="L11" s="44"/>
      <c r="M11" s="43"/>
      <c r="N11" s="101"/>
      <c r="O11" s="93"/>
    </row>
    <row r="12" spans="1:15" s="18" customFormat="1" ht="21.75" customHeight="1">
      <c r="A12" s="34" t="s">
        <v>9</v>
      </c>
      <c r="B12" s="35"/>
      <c r="C12" s="36" t="s">
        <v>24</v>
      </c>
      <c r="D12" s="37"/>
      <c r="E12" s="38">
        <f>1.2*159.04</f>
        <v>190.84799999999998</v>
      </c>
      <c r="F12" s="39">
        <f>E12*100/E31</f>
        <v>0.11493339153233441</v>
      </c>
      <c r="G12" s="40">
        <f>E12/2</f>
        <v>95.42399999999999</v>
      </c>
      <c r="H12" s="41">
        <f>G12*100/E12</f>
        <v>50</v>
      </c>
      <c r="I12" s="40">
        <f aca="true" t="shared" si="1" ref="I12:I17">E12-G12</f>
        <v>95.42399999999999</v>
      </c>
      <c r="J12" s="41">
        <f aca="true" t="shared" si="2" ref="J12:J17">(I12/G12)*100</f>
        <v>100</v>
      </c>
      <c r="K12" s="45"/>
      <c r="L12" s="92"/>
      <c r="M12" s="91"/>
      <c r="N12" s="102"/>
      <c r="O12" s="93"/>
    </row>
    <row r="13" spans="1:15" s="18" customFormat="1" ht="21.75" customHeight="1">
      <c r="A13" s="34" t="s">
        <v>10</v>
      </c>
      <c r="B13" s="35"/>
      <c r="C13" s="36" t="s">
        <v>22</v>
      </c>
      <c r="D13" s="37"/>
      <c r="E13" s="38">
        <f>1.2*8615.31</f>
        <v>10338.372</v>
      </c>
      <c r="F13" s="39">
        <f>E13/E32*100</f>
        <v>6.226023625518335</v>
      </c>
      <c r="G13" s="40">
        <f>E13/2</f>
        <v>5169.186</v>
      </c>
      <c r="H13" s="41">
        <f>(G13/E13)*100</f>
        <v>50</v>
      </c>
      <c r="I13" s="40">
        <f t="shared" si="1"/>
        <v>5169.186</v>
      </c>
      <c r="J13" s="41">
        <f t="shared" si="2"/>
        <v>100</v>
      </c>
      <c r="K13" s="45"/>
      <c r="L13" s="41"/>
      <c r="M13" s="46"/>
      <c r="N13" s="102"/>
      <c r="O13" s="93"/>
    </row>
    <row r="14" spans="1:15" s="18" customFormat="1" ht="27" customHeight="1">
      <c r="A14" s="34" t="s">
        <v>11</v>
      </c>
      <c r="B14" s="35"/>
      <c r="C14" s="36" t="s">
        <v>28</v>
      </c>
      <c r="D14" s="37"/>
      <c r="E14" s="38">
        <f>1.2*116551.8</f>
        <v>139862.16</v>
      </c>
      <c r="F14" s="39">
        <f>E14/E32*100</f>
        <v>84.22845613178028</v>
      </c>
      <c r="G14" s="40">
        <f>E14/2</f>
        <v>69931.08</v>
      </c>
      <c r="H14" s="41">
        <f>(G14/E14)*100</f>
        <v>50</v>
      </c>
      <c r="I14" s="40">
        <f t="shared" si="1"/>
        <v>69931.08</v>
      </c>
      <c r="J14" s="41">
        <f t="shared" si="2"/>
        <v>100</v>
      </c>
      <c r="K14" s="45"/>
      <c r="L14" s="41"/>
      <c r="M14" s="91"/>
      <c r="N14" s="102"/>
      <c r="O14" s="93"/>
    </row>
    <row r="15" spans="1:15" s="18" customFormat="1" ht="12.75">
      <c r="A15" s="48" t="s">
        <v>12</v>
      </c>
      <c r="B15" s="49"/>
      <c r="C15" s="36" t="s">
        <v>29</v>
      </c>
      <c r="D15" s="37"/>
      <c r="E15" s="50">
        <f>1.2*418.2</f>
        <v>501.84</v>
      </c>
      <c r="F15" s="39">
        <f>E15/E32*100</f>
        <v>0.3022204749674437</v>
      </c>
      <c r="G15" s="40">
        <f t="shared" si="0"/>
        <v>501.84</v>
      </c>
      <c r="H15" s="41">
        <f>(G15/E15)*100</f>
        <v>100</v>
      </c>
      <c r="I15" s="40">
        <f t="shared" si="1"/>
        <v>0</v>
      </c>
      <c r="J15" s="41">
        <f t="shared" si="2"/>
        <v>0</v>
      </c>
      <c r="K15" s="45"/>
      <c r="L15" s="41"/>
      <c r="M15" s="46"/>
      <c r="N15" s="102"/>
      <c r="O15" s="93"/>
    </row>
    <row r="16" spans="1:15" s="18" customFormat="1" ht="12.75">
      <c r="A16" s="48" t="s">
        <v>13</v>
      </c>
      <c r="B16" s="35"/>
      <c r="C16" s="36" t="s">
        <v>30</v>
      </c>
      <c r="D16" s="37"/>
      <c r="E16" s="38">
        <f>1.2*398.28</f>
        <v>477.9359999999999</v>
      </c>
      <c r="F16" s="39">
        <f>E16/E32*100</f>
        <v>0.28782489423728713</v>
      </c>
      <c r="G16" s="40">
        <f t="shared" si="0"/>
        <v>477.9359999999999</v>
      </c>
      <c r="H16" s="41">
        <f>(G16/E16)*100</f>
        <v>100</v>
      </c>
      <c r="I16" s="40">
        <f t="shared" si="1"/>
        <v>0</v>
      </c>
      <c r="J16" s="41">
        <f t="shared" si="2"/>
        <v>0</v>
      </c>
      <c r="K16" s="45"/>
      <c r="L16" s="47"/>
      <c r="M16" s="46"/>
      <c r="N16" s="102"/>
      <c r="O16" s="93"/>
    </row>
    <row r="17" spans="1:15" s="18" customFormat="1" ht="12.75">
      <c r="A17" s="48" t="s">
        <v>13</v>
      </c>
      <c r="B17" s="35"/>
      <c r="C17" s="36" t="s">
        <v>25</v>
      </c>
      <c r="D17" s="37"/>
      <c r="E17" s="38">
        <f>1.2*9611.62</f>
        <v>11533.944000000001</v>
      </c>
      <c r="F17" s="39">
        <f>E17/E32*100</f>
        <v>6.94602668963793</v>
      </c>
      <c r="G17" s="40">
        <f>E17</f>
        <v>11533.944000000001</v>
      </c>
      <c r="H17" s="41">
        <f>(G17/E17)*100</f>
        <v>100</v>
      </c>
      <c r="I17" s="40">
        <f t="shared" si="1"/>
        <v>0</v>
      </c>
      <c r="J17" s="41">
        <f t="shared" si="2"/>
        <v>0</v>
      </c>
      <c r="K17" s="45"/>
      <c r="L17" s="47"/>
      <c r="M17" s="46"/>
      <c r="N17" s="102"/>
      <c r="O17" s="93"/>
    </row>
    <row r="18" spans="1:15" s="18" customFormat="1" ht="12.75">
      <c r="A18" s="48" t="s">
        <v>16</v>
      </c>
      <c r="B18" s="49"/>
      <c r="C18" s="36" t="s">
        <v>31</v>
      </c>
      <c r="D18" s="37"/>
      <c r="E18" s="38">
        <f>1.2*1556.75</f>
        <v>1868.1</v>
      </c>
      <c r="F18" s="39">
        <f>E18/E32*100</f>
        <v>1.125016079401167</v>
      </c>
      <c r="G18" s="40">
        <v>0</v>
      </c>
      <c r="H18" s="41">
        <v>0</v>
      </c>
      <c r="I18" s="40">
        <f>E18</f>
        <v>1868.1</v>
      </c>
      <c r="J18" s="41">
        <f>I18*100/E18</f>
        <v>100</v>
      </c>
      <c r="K18" s="45"/>
      <c r="L18" s="47"/>
      <c r="M18" s="46"/>
      <c r="N18" s="102"/>
      <c r="O18" s="33"/>
    </row>
    <row r="19" spans="1:15" s="18" customFormat="1" ht="12.75">
      <c r="A19" s="48" t="s">
        <v>17</v>
      </c>
      <c r="B19" s="35"/>
      <c r="C19" s="36"/>
      <c r="D19" s="37"/>
      <c r="E19" s="38"/>
      <c r="F19" s="39"/>
      <c r="G19" s="40"/>
      <c r="H19" s="41"/>
      <c r="I19" s="40"/>
      <c r="J19" s="41"/>
      <c r="K19" s="45"/>
      <c r="L19" s="47"/>
      <c r="M19" s="46"/>
      <c r="N19" s="102"/>
      <c r="O19" s="33"/>
    </row>
    <row r="20" spans="1:15" s="18" customFormat="1" ht="12.75">
      <c r="A20" s="48" t="s">
        <v>18</v>
      </c>
      <c r="B20" s="49"/>
      <c r="C20" s="51"/>
      <c r="D20" s="37"/>
      <c r="E20" s="38"/>
      <c r="F20" s="39"/>
      <c r="G20" s="40"/>
      <c r="H20" s="41"/>
      <c r="I20" s="40"/>
      <c r="J20" s="41"/>
      <c r="K20" s="45"/>
      <c r="L20" s="47"/>
      <c r="M20" s="46"/>
      <c r="N20" s="102"/>
      <c r="O20" s="33"/>
    </row>
    <row r="21" spans="1:15" s="18" customFormat="1" ht="12.75">
      <c r="A21" s="48" t="s">
        <v>19</v>
      </c>
      <c r="B21" s="35"/>
      <c r="C21" s="36"/>
      <c r="D21" s="37"/>
      <c r="E21" s="38"/>
      <c r="F21" s="39"/>
      <c r="G21" s="40"/>
      <c r="H21" s="41"/>
      <c r="I21" s="40"/>
      <c r="J21" s="41"/>
      <c r="K21" s="45"/>
      <c r="L21" s="47"/>
      <c r="M21" s="46"/>
      <c r="N21" s="102"/>
      <c r="O21" s="33"/>
    </row>
    <row r="22" spans="1:15" s="18" customFormat="1" ht="12.75">
      <c r="A22" s="48">
        <v>10</v>
      </c>
      <c r="B22" s="49"/>
      <c r="C22" s="36"/>
      <c r="D22" s="37"/>
      <c r="E22" s="38"/>
      <c r="F22" s="39"/>
      <c r="G22" s="40"/>
      <c r="H22" s="41"/>
      <c r="I22" s="40"/>
      <c r="J22" s="41"/>
      <c r="K22" s="45"/>
      <c r="L22" s="47"/>
      <c r="M22" s="46"/>
      <c r="N22" s="102"/>
      <c r="O22" s="33"/>
    </row>
    <row r="23" spans="1:15" s="18" customFormat="1" ht="12.75">
      <c r="A23" s="48">
        <v>11</v>
      </c>
      <c r="B23" s="35"/>
      <c r="C23" s="36"/>
      <c r="D23" s="37"/>
      <c r="E23" s="38"/>
      <c r="F23" s="39"/>
      <c r="G23" s="40"/>
      <c r="H23" s="41"/>
      <c r="I23" s="40"/>
      <c r="J23" s="41"/>
      <c r="K23" s="45"/>
      <c r="L23" s="47"/>
      <c r="M23" s="46"/>
      <c r="N23" s="102"/>
      <c r="O23" s="33"/>
    </row>
    <row r="24" spans="1:15" s="18" customFormat="1" ht="12.75">
      <c r="A24" s="48">
        <v>12</v>
      </c>
      <c r="B24" s="49"/>
      <c r="C24" s="36"/>
      <c r="D24" s="37"/>
      <c r="E24" s="38"/>
      <c r="F24" s="39"/>
      <c r="G24" s="40"/>
      <c r="H24" s="41"/>
      <c r="I24" s="40"/>
      <c r="J24" s="41"/>
      <c r="K24" s="45"/>
      <c r="L24" s="47"/>
      <c r="M24" s="46"/>
      <c r="N24" s="102"/>
      <c r="O24" s="33"/>
    </row>
    <row r="25" spans="1:15" s="18" customFormat="1" ht="12.75">
      <c r="A25" s="34">
        <v>13</v>
      </c>
      <c r="B25" s="35"/>
      <c r="C25" s="36"/>
      <c r="D25" s="37"/>
      <c r="E25" s="38"/>
      <c r="F25" s="39"/>
      <c r="G25" s="40"/>
      <c r="H25" s="41"/>
      <c r="I25" s="40"/>
      <c r="J25" s="41"/>
      <c r="K25" s="45"/>
      <c r="L25" s="47"/>
      <c r="M25" s="46"/>
      <c r="N25" s="102"/>
      <c r="O25" s="33"/>
    </row>
    <row r="26" spans="1:15" s="18" customFormat="1" ht="12.75">
      <c r="A26" s="48">
        <v>14</v>
      </c>
      <c r="B26" s="49"/>
      <c r="C26" s="36"/>
      <c r="D26" s="37"/>
      <c r="E26" s="38"/>
      <c r="F26" s="39"/>
      <c r="G26" s="40"/>
      <c r="H26" s="41"/>
      <c r="I26" s="40"/>
      <c r="J26" s="41"/>
      <c r="K26" s="45"/>
      <c r="L26" s="47"/>
      <c r="M26" s="46"/>
      <c r="N26" s="102"/>
      <c r="O26" s="33"/>
    </row>
    <row r="27" spans="1:15" s="18" customFormat="1" ht="12.75">
      <c r="A27" s="34"/>
      <c r="B27" s="35"/>
      <c r="C27" s="36"/>
      <c r="D27" s="37"/>
      <c r="E27" s="38"/>
      <c r="F27" s="39"/>
      <c r="G27" s="40"/>
      <c r="H27" s="41"/>
      <c r="I27" s="40"/>
      <c r="J27" s="41"/>
      <c r="K27" s="45"/>
      <c r="L27" s="47"/>
      <c r="M27" s="46"/>
      <c r="N27" s="102"/>
      <c r="O27" s="33"/>
    </row>
    <row r="28" spans="1:14" s="18" customFormat="1" ht="12.75">
      <c r="A28" s="48"/>
      <c r="B28" s="49"/>
      <c r="C28" s="36"/>
      <c r="D28" s="37"/>
      <c r="E28" s="38"/>
      <c r="F28" s="39"/>
      <c r="G28" s="40"/>
      <c r="H28" s="41"/>
      <c r="I28" s="108"/>
      <c r="J28" s="41"/>
      <c r="K28" s="45"/>
      <c r="L28" s="47"/>
      <c r="M28" s="46"/>
      <c r="N28" s="103"/>
    </row>
    <row r="29" spans="1:15" s="18" customFormat="1" ht="12.75">
      <c r="A29" s="34"/>
      <c r="B29" s="35"/>
      <c r="C29" s="36"/>
      <c r="D29" s="37"/>
      <c r="E29" s="38"/>
      <c r="F29" s="39"/>
      <c r="G29" s="40"/>
      <c r="H29" s="41"/>
      <c r="I29" s="108"/>
      <c r="J29" s="41"/>
      <c r="K29" s="45"/>
      <c r="L29" s="47"/>
      <c r="M29" s="46"/>
      <c r="N29" s="103"/>
      <c r="O29" s="33"/>
    </row>
    <row r="30" spans="1:14" s="18" customFormat="1" ht="13.5" thickBot="1">
      <c r="A30" s="52"/>
      <c r="B30" s="53"/>
      <c r="C30" s="53"/>
      <c r="D30" s="54"/>
      <c r="E30" s="55"/>
      <c r="F30" s="56"/>
      <c r="G30" s="57"/>
      <c r="H30" s="41"/>
      <c r="I30" s="109"/>
      <c r="J30" s="111"/>
      <c r="K30" s="58"/>
      <c r="L30" s="59"/>
      <c r="M30" s="60"/>
      <c r="N30" s="104"/>
    </row>
    <row r="31" spans="1:14" s="18" customFormat="1" ht="14.25" thickBot="1" thickTop="1">
      <c r="A31" s="61"/>
      <c r="B31" s="53"/>
      <c r="C31" s="53" t="s">
        <v>14</v>
      </c>
      <c r="D31" s="62"/>
      <c r="E31" s="63">
        <f>SUM(E11:E30)</f>
        <v>166050.96</v>
      </c>
      <c r="F31" s="64">
        <f>SUM(F11:F30)</f>
        <v>100.00000000000001</v>
      </c>
      <c r="G31" s="65">
        <f>SUM(G11:G30)</f>
        <v>88987.17</v>
      </c>
      <c r="H31" s="66">
        <f>(G31/E32)*100</f>
        <v>53.59027734618337</v>
      </c>
      <c r="I31" s="65">
        <f>SUM(I11:I30)</f>
        <v>77063.79000000001</v>
      </c>
      <c r="J31" s="44">
        <f>I31*100/E31</f>
        <v>46.409722653816644</v>
      </c>
      <c r="K31" s="67"/>
      <c r="L31" s="66"/>
      <c r="M31" s="67"/>
      <c r="N31" s="104"/>
    </row>
    <row r="32" spans="1:14" s="18" customFormat="1" ht="14.25" thickBot="1" thickTop="1">
      <c r="A32" s="68"/>
      <c r="B32" s="53"/>
      <c r="C32" s="53" t="s">
        <v>15</v>
      </c>
      <c r="D32" s="54"/>
      <c r="E32" s="63">
        <f>E31</f>
        <v>166050.96</v>
      </c>
      <c r="F32" s="69">
        <f>(E32/E32)*100</f>
        <v>100</v>
      </c>
      <c r="G32" s="70">
        <f>G31</f>
        <v>88987.17</v>
      </c>
      <c r="H32" s="69">
        <f>(G32/E32)*100</f>
        <v>53.59027734618337</v>
      </c>
      <c r="I32" s="65">
        <f>I31+G32</f>
        <v>166050.96000000002</v>
      </c>
      <c r="J32" s="106">
        <f>I32*100/E32</f>
        <v>100.00000000000001</v>
      </c>
      <c r="K32" s="70"/>
      <c r="L32" s="69"/>
      <c r="M32" s="71"/>
      <c r="N32" s="104"/>
    </row>
    <row r="33" spans="4:14" s="18" customFormat="1" ht="12" customHeight="1" thickTop="1">
      <c r="D33" s="19"/>
      <c r="E33" s="20"/>
      <c r="G33" s="21"/>
      <c r="H33" s="21"/>
      <c r="I33" s="21"/>
      <c r="J33" s="21"/>
      <c r="K33" s="21"/>
      <c r="N33" s="105"/>
    </row>
    <row r="34" spans="4:14" s="18" customFormat="1" ht="12">
      <c r="D34" s="19"/>
      <c r="E34" s="20"/>
      <c r="G34" s="21"/>
      <c r="H34" s="21"/>
      <c r="I34" s="21"/>
      <c r="J34" s="21"/>
      <c r="K34" s="21"/>
      <c r="N34" s="105"/>
    </row>
    <row r="35" spans="4:31" s="28" customFormat="1" ht="12">
      <c r="D35" s="29"/>
      <c r="E35" s="30"/>
      <c r="G35" s="31"/>
      <c r="H35" s="31"/>
      <c r="I35" s="31"/>
      <c r="J35" s="31"/>
      <c r="K35" s="32"/>
      <c r="N35" s="105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4:31" s="28" customFormat="1" ht="12">
      <c r="D36" s="29"/>
      <c r="E36" s="30"/>
      <c r="G36" s="31"/>
      <c r="H36" s="31"/>
      <c r="I36" s="31"/>
      <c r="J36" s="31"/>
      <c r="K36" s="31"/>
      <c r="N36" s="105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4:31" s="28" customFormat="1" ht="12">
      <c r="D37" s="29"/>
      <c r="E37" s="30"/>
      <c r="G37" s="31"/>
      <c r="H37" s="31"/>
      <c r="I37" s="31"/>
      <c r="J37" s="31"/>
      <c r="K37" s="3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ht="12">
      <c r="G38" s="27"/>
    </row>
  </sheetData>
  <sheetProtection/>
  <mergeCells count="1">
    <mergeCell ref="A1:N1"/>
  </mergeCells>
  <printOptions horizontalCentered="1"/>
  <pageMargins left="0" right="0.15748031496062992" top="1.1023622047244095" bottom="0.4330708661417323" header="0.2362204724409449" footer="0.2755905511811024"/>
  <pageSetup horizontalDpi="300" verticalDpi="300" orientation="landscape" paperSize="9" scale="5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Ropero panesi</dc:creator>
  <cp:keywords/>
  <dc:description/>
  <cp:lastModifiedBy>miguelsilva</cp:lastModifiedBy>
  <cp:lastPrinted>2017-01-27T10:44:22Z</cp:lastPrinted>
  <dcterms:created xsi:type="dcterms:W3CDTF">2001-01-29T17:41:10Z</dcterms:created>
  <dcterms:modified xsi:type="dcterms:W3CDTF">2017-12-13T19:35:08Z</dcterms:modified>
  <cp:category/>
  <cp:version/>
  <cp:contentType/>
  <cp:contentStatus/>
</cp:coreProperties>
</file>